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020"/>
  </bookViews>
  <sheets>
    <sheet name="VOL Master" sheetId="1" r:id="rId1"/>
    <sheet name="BLUE 102BB" sheetId="2" r:id="rId2"/>
    <sheet name="RED 101 R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6" i="2"/>
  <c r="B33" i="2"/>
  <c r="B21" i="2"/>
  <c r="B20" i="2"/>
  <c r="B19" i="2"/>
  <c r="B18" i="2"/>
  <c r="B15" i="2"/>
  <c r="B36" i="3"/>
  <c r="B21" i="3"/>
  <c r="B20" i="3"/>
  <c r="B19" i="3"/>
  <c r="B18" i="3"/>
  <c r="B15" i="3"/>
  <c r="B33" i="1"/>
  <c r="B22" i="3" l="1"/>
  <c r="B23" i="3"/>
  <c r="B24" i="3" s="1"/>
  <c r="B25" i="3" s="1"/>
  <c r="B26" i="3" s="1"/>
  <c r="B34" i="3" s="1"/>
  <c r="B35" i="3" s="1"/>
  <c r="B37" i="3" s="1"/>
  <c r="B38" i="3" s="1"/>
  <c r="B39" i="3" s="1"/>
  <c r="B22" i="2"/>
  <c r="B23" i="2"/>
  <c r="B24" i="2" s="1"/>
  <c r="B25" i="2" s="1"/>
  <c r="B26" i="2" s="1"/>
  <c r="B34" i="2" s="1"/>
  <c r="B35" i="2" s="1"/>
  <c r="B37" i="2" s="1"/>
  <c r="B38" i="2" s="1"/>
  <c r="B39" i="2" s="1"/>
  <c r="B15" i="1"/>
  <c r="B18" i="1"/>
  <c r="B19" i="1"/>
  <c r="B20" i="1"/>
  <c r="B21" i="1"/>
  <c r="B36" i="1"/>
  <c r="B22" i="1" l="1"/>
  <c r="B23" i="1"/>
  <c r="B24" i="1" l="1"/>
  <c r="B25" i="1" s="1"/>
  <c r="B26" i="1" s="1"/>
  <c r="B34" i="1" s="1"/>
  <c r="B35" i="1" s="1"/>
  <c r="B37" i="1" s="1"/>
  <c r="B38" i="1" s="1"/>
  <c r="B39" i="1" s="1"/>
</calcChain>
</file>

<file path=xl/sharedStrings.xml><?xml version="1.0" encoding="utf-8"?>
<sst xmlns="http://schemas.openxmlformats.org/spreadsheetml/2006/main" count="159" uniqueCount="43">
  <si>
    <t>RLK Nozzle Design</t>
  </si>
  <si>
    <t>psi</t>
  </si>
  <si>
    <t>in^2</t>
  </si>
  <si>
    <t>((Pe/Pc)^(1/k))</t>
  </si>
  <si>
    <t>((k+1)/(k-1))</t>
  </si>
  <si>
    <t>1-((Pe/Pc)^((k-1)/k))</t>
  </si>
  <si>
    <t>((k+1)/2)^((1/(k-1))</t>
  </si>
  <si>
    <t>Y =</t>
  </si>
  <si>
    <t>X =</t>
  </si>
  <si>
    <t>At / Ae =</t>
  </si>
  <si>
    <t>ins</t>
  </si>
  <si>
    <t xml:space="preserve">54mm Max </t>
  </si>
  <si>
    <t>75mm Max</t>
  </si>
  <si>
    <t>98mm Max</t>
  </si>
  <si>
    <t>Motors, Max Exit Diameter</t>
  </si>
  <si>
    <t>Yellow Cell Inputs</t>
  </si>
  <si>
    <t>Ratio of spec. heats (ProPEP 3</t>
  </si>
  <si>
    <t xml:space="preserve">From Burn Sim </t>
  </si>
  <si>
    <t>Atmospheric pressure at exit.</t>
  </si>
  <si>
    <t>Area of the throat</t>
  </si>
  <si>
    <t>Green cell are answers</t>
  </si>
  <si>
    <t xml:space="preserve">Opposite side </t>
  </si>
  <si>
    <t>Half Angle (radians)</t>
  </si>
  <si>
    <t>Adjacent side</t>
  </si>
  <si>
    <t>Half angle (degrees)</t>
  </si>
  <si>
    <t xml:space="preserve">k =   </t>
  </si>
  <si>
    <t xml:space="preserve">dt =  </t>
  </si>
  <si>
    <t xml:space="preserve">Pc =  </t>
  </si>
  <si>
    <t xml:space="preserve">At =  </t>
  </si>
  <si>
    <t xml:space="preserve">Pe =  </t>
  </si>
  <si>
    <t>Length of divegent section (Ld)</t>
  </si>
  <si>
    <t>Radius of throat (r1)</t>
  </si>
  <si>
    <t>Radius of the Exit  (r2)</t>
  </si>
  <si>
    <t xml:space="preserve">Ratio areas </t>
  </si>
  <si>
    <t>Method  of Solution</t>
  </si>
  <si>
    <t>(A* same as At)</t>
  </si>
  <si>
    <t>Area of the exit (Ae)</t>
  </si>
  <si>
    <t>X</t>
  </si>
  <si>
    <t>os/as</t>
  </si>
  <si>
    <t>Diameter of the exit</t>
  </si>
  <si>
    <t>INA^2</t>
  </si>
  <si>
    <t xml:space="preserve">Vary Ld until 1/2 angle </t>
  </si>
  <si>
    <t>is 15 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</si>
</sst>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_);\(0\)"/>
    <numFmt numFmtId="166" formatCode="0.000"/>
    <numFmt numFmtId="167" formatCode="0.0"/>
    <numFmt numFmtId="168" formatCode="0.0000"/>
  </numFmts>
  <fonts count="8" x14ac:knownFonts="1">
    <font>
      <sz val="11"/>
      <color theme="1"/>
      <name val="Calibri"/>
      <family val="2"/>
      <scheme val="minor"/>
    </font>
    <font>
      <sz val="18"/>
      <color theme="1"/>
      <name val="Segoe UI Emoji"/>
      <family val="2"/>
    </font>
    <font>
      <sz val="11"/>
      <color theme="1"/>
      <name val="Segoe UI Emoji"/>
      <family val="2"/>
    </font>
    <font>
      <sz val="14"/>
      <color theme="1"/>
      <name val="Segoe UI Emoji"/>
      <family val="2"/>
    </font>
    <font>
      <sz val="10"/>
      <color theme="1"/>
      <name val="Segoe UI Emoji"/>
      <family val="2"/>
    </font>
    <font>
      <sz val="10"/>
      <color theme="1"/>
      <name val="Calibri"/>
      <family val="2"/>
      <scheme val="minor"/>
    </font>
    <font>
      <b/>
      <sz val="12"/>
      <color theme="1"/>
      <name val="Segoe UI Emoji"/>
      <family val="2"/>
    </font>
    <font>
      <b/>
      <sz val="10"/>
      <color theme="1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15" fontId="0" fillId="0" borderId="0" xfId="0" applyNumberFormat="1" applyAlignment="1">
      <alignment horizontal="left"/>
    </xf>
    <xf numFmtId="0" fontId="3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5" fontId="4" fillId="2" borderId="12" xfId="0" applyNumberFormat="1" applyFont="1" applyFill="1" applyBorder="1"/>
    <xf numFmtId="167" fontId="4" fillId="2" borderId="12" xfId="0" applyNumberFormat="1" applyFont="1" applyFill="1" applyBorder="1"/>
    <xf numFmtId="0" fontId="4" fillId="0" borderId="0" xfId="0" applyFont="1" applyFill="1" applyBorder="1"/>
    <xf numFmtId="164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8" fontId="4" fillId="2" borderId="11" xfId="0" applyNumberFormat="1" applyFont="1" applyFill="1" applyBorder="1"/>
    <xf numFmtId="168" fontId="4" fillId="2" borderId="12" xfId="0" applyNumberFormat="1" applyFont="1" applyFill="1" applyBorder="1" applyAlignment="1">
      <alignment horizontal="right"/>
    </xf>
    <xf numFmtId="168" fontId="4" fillId="3" borderId="2" xfId="0" applyNumberFormat="1" applyFont="1" applyFill="1" applyBorder="1"/>
    <xf numFmtId="168" fontId="4" fillId="3" borderId="1" xfId="0" applyNumberFormat="1" applyFont="1" applyFill="1" applyBorder="1"/>
    <xf numFmtId="168" fontId="4" fillId="2" borderId="1" xfId="0" applyNumberFormat="1" applyFont="1" applyFill="1" applyBorder="1"/>
    <xf numFmtId="168" fontId="4" fillId="0" borderId="0" xfId="0" applyNumberFormat="1" applyFont="1"/>
    <xf numFmtId="0" fontId="6" fillId="0" borderId="0" xfId="0" applyFont="1" applyAlignment="1">
      <alignment horizontal="center"/>
    </xf>
    <xf numFmtId="0" fontId="7" fillId="4" borderId="13" xfId="0" applyFont="1" applyFill="1" applyBorder="1"/>
    <xf numFmtId="0" fontId="7" fillId="4" borderId="15" xfId="0" applyFont="1" applyFill="1" applyBorder="1"/>
    <xf numFmtId="0" fontId="7" fillId="4" borderId="14" xfId="0" applyFont="1" applyFill="1" applyBorder="1"/>
    <xf numFmtId="0" fontId="6" fillId="0" borderId="0" xfId="0" applyFont="1"/>
    <xf numFmtId="167" fontId="7" fillId="3" borderId="1" xfId="0" applyNumberFormat="1" applyFont="1" applyFill="1" applyBorder="1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168" fontId="4" fillId="0" borderId="0" xfId="0" applyNumberFormat="1" applyFont="1" applyFill="1" applyBorder="1"/>
    <xf numFmtId="168" fontId="6" fillId="3" borderId="1" xfId="0" applyNumberFormat="1" applyFont="1" applyFill="1" applyBorder="1"/>
    <xf numFmtId="0" fontId="3" fillId="0" borderId="0" xfId="0" applyFont="1" applyAlignment="1">
      <alignment horizontal="left"/>
    </xf>
    <xf numFmtId="0" fontId="7" fillId="0" borderId="0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186531</xdr:colOff>
      <xdr:row>3</xdr:row>
      <xdr:rowOff>66676</xdr:rowOff>
    </xdr:from>
    <xdr:to>
      <xdr:col>4</xdr:col>
      <xdr:colOff>381000</xdr:colOff>
      <xdr:row>7</xdr:row>
      <xdr:rowOff>238126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31" y="952501"/>
          <a:ext cx="4375944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15082</xdr:colOff>
      <xdr:row>3</xdr:row>
      <xdr:rowOff>28577</xdr:rowOff>
    </xdr:from>
    <xdr:to>
      <xdr:col>4</xdr:col>
      <xdr:colOff>590550</xdr:colOff>
      <xdr:row>7</xdr:row>
      <xdr:rowOff>152401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2" y="771527"/>
          <a:ext cx="4233068" cy="885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186531</xdr:colOff>
      <xdr:row>3</xdr:row>
      <xdr:rowOff>123825</xdr:rowOff>
    </xdr:from>
    <xdr:to>
      <xdr:col>5</xdr:col>
      <xdr:colOff>9525</xdr:colOff>
      <xdr:row>7</xdr:row>
      <xdr:rowOff>152401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31" y="866775"/>
          <a:ext cx="4271169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55"/>
  <sheetViews>
    <sheetView tabSelected="1" workbookViewId="0">
      <selection activeCell="F47" sqref="F47"/>
    </sheetView>
  </sheetViews>
  <sheetFormatPr defaultRowHeight="14.5" x14ac:dyDescent="0.35"/>
  <cols>
    <col min="1" max="1" width="32.81640625" customWidth="1"/>
    <col min="2" max="2" width="14.54296875" customWidth="1"/>
    <col min="3" max="3" width="6.1796875" customWidth="1"/>
    <col min="7" max="7" width="13.54296875" customWidth="1"/>
  </cols>
  <sheetData>
    <row r="1" spans="1:13" ht="26" x14ac:dyDescent="0.65">
      <c r="A1" s="1" t="s">
        <v>0</v>
      </c>
      <c r="B1" s="2"/>
      <c r="C1" s="2"/>
      <c r="D1" s="2"/>
      <c r="E1" s="2"/>
      <c r="F1" s="2"/>
      <c r="G1" s="2"/>
      <c r="H1" s="2"/>
    </row>
    <row r="2" spans="1:13" ht="16.5" x14ac:dyDescent="0.45">
      <c r="A2" s="5">
        <v>42032</v>
      </c>
      <c r="B2" s="2"/>
      <c r="C2" s="2"/>
      <c r="D2" s="2"/>
      <c r="E2" s="2"/>
      <c r="F2" s="2"/>
      <c r="H2" s="2"/>
    </row>
    <row r="3" spans="1:13" ht="17" thickBot="1" x14ac:dyDescent="0.5">
      <c r="G3" s="4"/>
      <c r="H3" s="2"/>
    </row>
    <row r="4" spans="1:13" ht="16.5" x14ac:dyDescent="0.45">
      <c r="A4" s="28"/>
      <c r="B4" s="29"/>
      <c r="C4" s="29"/>
      <c r="D4" s="29"/>
      <c r="E4" s="30"/>
      <c r="F4" s="4"/>
      <c r="G4" s="4"/>
      <c r="H4" s="2"/>
    </row>
    <row r="5" spans="1:13" ht="16.5" x14ac:dyDescent="0.45">
      <c r="A5" s="31"/>
      <c r="B5" s="32"/>
      <c r="C5" s="32"/>
      <c r="D5" s="32"/>
      <c r="E5" s="33"/>
      <c r="F5" s="4"/>
      <c r="G5" s="4"/>
      <c r="H5" s="2"/>
    </row>
    <row r="6" spans="1:13" ht="16.5" x14ac:dyDescent="0.45">
      <c r="A6" s="31"/>
      <c r="B6" s="32"/>
      <c r="C6" s="32"/>
      <c r="D6" s="32"/>
      <c r="E6" s="33"/>
      <c r="F6" s="4"/>
      <c r="G6" s="4"/>
      <c r="H6" s="2"/>
      <c r="I6" s="27"/>
      <c r="J6" s="27"/>
      <c r="K6" s="27"/>
      <c r="L6" s="27"/>
    </row>
    <row r="7" spans="1:13" ht="16.5" x14ac:dyDescent="0.45">
      <c r="A7" s="31"/>
      <c r="B7" s="32"/>
      <c r="C7" s="32"/>
      <c r="D7" s="32"/>
      <c r="E7" s="33"/>
      <c r="F7" s="4"/>
      <c r="G7" s="4"/>
      <c r="H7" s="2"/>
      <c r="I7" s="27"/>
      <c r="J7" s="27"/>
      <c r="K7" s="27"/>
      <c r="L7" s="27"/>
    </row>
    <row r="8" spans="1:13" ht="21.5" thickBot="1" x14ac:dyDescent="0.6">
      <c r="A8" s="34"/>
      <c r="B8" s="35"/>
      <c r="C8" s="35"/>
      <c r="D8" s="35"/>
      <c r="E8" s="36"/>
      <c r="F8" s="4"/>
      <c r="G8" s="3"/>
      <c r="H8" s="2"/>
      <c r="I8" s="27"/>
      <c r="J8" s="27"/>
      <c r="K8" s="27"/>
      <c r="L8" s="27"/>
    </row>
    <row r="9" spans="1:13" ht="21.5" thickBot="1" x14ac:dyDescent="0.6">
      <c r="A9" s="39" t="s">
        <v>35</v>
      </c>
      <c r="B9" s="6"/>
      <c r="C9" s="3"/>
      <c r="D9" s="3"/>
      <c r="E9" s="3"/>
      <c r="F9" s="3"/>
      <c r="G9" s="7"/>
      <c r="H9" s="2"/>
      <c r="I9" s="27"/>
      <c r="J9" s="27"/>
      <c r="K9" s="27"/>
      <c r="L9" s="27"/>
    </row>
    <row r="10" spans="1:13" ht="17" thickBot="1" x14ac:dyDescent="0.5">
      <c r="A10" s="7"/>
      <c r="B10" s="7"/>
      <c r="C10" s="7"/>
      <c r="D10" s="22" t="s">
        <v>15</v>
      </c>
      <c r="E10" s="23"/>
      <c r="F10" s="7"/>
      <c r="G10" s="7"/>
      <c r="H10" s="2"/>
      <c r="I10" s="27"/>
      <c r="J10" s="27"/>
      <c r="K10" s="27"/>
      <c r="L10" s="27"/>
    </row>
    <row r="11" spans="1:13" ht="16.5" x14ac:dyDescent="0.45">
      <c r="A11" s="8" t="s">
        <v>25</v>
      </c>
      <c r="B11" s="15">
        <v>1.2306999999999999</v>
      </c>
      <c r="C11" s="7"/>
      <c r="D11" s="7" t="s">
        <v>16</v>
      </c>
      <c r="E11" s="7"/>
      <c r="F11" s="7"/>
      <c r="G11" s="7"/>
      <c r="H11" s="2"/>
      <c r="I11" s="27"/>
      <c r="J11" s="27"/>
      <c r="K11" s="27"/>
      <c r="L11" s="27"/>
    </row>
    <row r="12" spans="1:13" ht="16.5" x14ac:dyDescent="0.45">
      <c r="A12" s="8" t="s">
        <v>26</v>
      </c>
      <c r="B12" s="16">
        <v>0.43</v>
      </c>
      <c r="C12" s="7" t="s">
        <v>10</v>
      </c>
      <c r="D12" s="7" t="s">
        <v>17</v>
      </c>
      <c r="E12" s="7"/>
      <c r="F12" s="7"/>
      <c r="G12" s="7"/>
      <c r="H12" s="2"/>
      <c r="I12" s="27"/>
      <c r="J12" s="27"/>
      <c r="K12" s="27"/>
      <c r="L12" s="27"/>
    </row>
    <row r="13" spans="1:13" ht="16.5" x14ac:dyDescent="0.45">
      <c r="A13" s="8" t="s">
        <v>27</v>
      </c>
      <c r="B13" s="9">
        <v>500</v>
      </c>
      <c r="C13" s="7" t="s">
        <v>1</v>
      </c>
      <c r="D13" s="7" t="s">
        <v>17</v>
      </c>
      <c r="E13" s="7"/>
      <c r="F13" s="7"/>
      <c r="G13" s="7"/>
      <c r="H13" s="2"/>
      <c r="I13" s="27"/>
      <c r="J13" s="27"/>
      <c r="K13" s="27"/>
      <c r="L13" s="27"/>
    </row>
    <row r="14" spans="1:13" ht="16.5" x14ac:dyDescent="0.45">
      <c r="A14" s="8" t="s">
        <v>29</v>
      </c>
      <c r="B14" s="10">
        <v>14.7</v>
      </c>
      <c r="C14" s="7" t="s">
        <v>1</v>
      </c>
      <c r="D14" s="7" t="s">
        <v>18</v>
      </c>
      <c r="E14" s="7"/>
      <c r="F14" s="7"/>
      <c r="G14" s="7"/>
      <c r="H14" s="2"/>
      <c r="I14" s="27"/>
      <c r="J14" s="27"/>
      <c r="K14" s="27"/>
      <c r="L14" s="27"/>
    </row>
    <row r="15" spans="1:13" ht="17" thickBot="1" x14ac:dyDescent="0.5">
      <c r="A15" s="8" t="s">
        <v>28</v>
      </c>
      <c r="B15" s="17">
        <f>3.1416*((B12^2)/4)</f>
        <v>0.14522046</v>
      </c>
      <c r="C15" s="7" t="s">
        <v>2</v>
      </c>
      <c r="D15" s="7" t="s">
        <v>19</v>
      </c>
      <c r="E15" s="7"/>
      <c r="F15" s="7"/>
      <c r="G15" s="7"/>
      <c r="H15" s="2"/>
      <c r="I15" s="27"/>
      <c r="J15" s="27"/>
      <c r="K15" s="27"/>
      <c r="L15" s="27"/>
    </row>
    <row r="16" spans="1:13" ht="16.5" x14ac:dyDescent="0.45">
      <c r="A16" s="8"/>
      <c r="B16" s="37"/>
      <c r="C16" s="7"/>
      <c r="D16" s="7"/>
      <c r="E16" s="7"/>
      <c r="F16" s="7"/>
      <c r="G16" s="7"/>
      <c r="H16" s="2"/>
      <c r="I16" s="27"/>
      <c r="J16" s="27"/>
      <c r="K16" s="27"/>
      <c r="L16" s="27"/>
      <c r="M16" s="27"/>
    </row>
    <row r="17" spans="1:12" ht="17.5" x14ac:dyDescent="0.45">
      <c r="A17" s="21" t="s">
        <v>34</v>
      </c>
      <c r="B17" s="11"/>
      <c r="C17" s="7"/>
      <c r="D17" s="7"/>
      <c r="E17" s="7"/>
      <c r="F17" s="7"/>
      <c r="G17" s="7"/>
      <c r="H17" s="2"/>
      <c r="I17" s="27"/>
      <c r="J17" s="27"/>
      <c r="K17" s="27"/>
      <c r="L17" s="27"/>
    </row>
    <row r="18" spans="1:12" ht="16.5" x14ac:dyDescent="0.45">
      <c r="A18" s="7" t="s">
        <v>6</v>
      </c>
      <c r="B18" s="20">
        <f>((B11+1)/2)^((1/(B11-1)))</f>
        <v>1.6051294512682439</v>
      </c>
      <c r="C18" s="7" t="s">
        <v>37</v>
      </c>
      <c r="D18" s="7"/>
      <c r="E18" s="7"/>
      <c r="F18" s="7"/>
      <c r="G18" s="7"/>
      <c r="H18" s="2"/>
      <c r="I18" s="27"/>
      <c r="J18" s="27"/>
      <c r="K18" s="27"/>
      <c r="L18" s="27"/>
    </row>
    <row r="19" spans="1:12" ht="16.5" x14ac:dyDescent="0.45">
      <c r="A19" s="7" t="s">
        <v>3</v>
      </c>
      <c r="B19" s="20">
        <f>(B14/B13)^(1/B11)</f>
        <v>5.6945865851890029E-2</v>
      </c>
      <c r="C19" s="7"/>
      <c r="D19" s="7"/>
      <c r="E19" s="7"/>
      <c r="F19" s="7"/>
      <c r="G19" s="7"/>
      <c r="H19" s="2"/>
      <c r="I19" s="27"/>
      <c r="J19" s="27"/>
      <c r="K19" s="27"/>
      <c r="L19" s="27"/>
    </row>
    <row r="20" spans="1:12" ht="16.5" x14ac:dyDescent="0.45">
      <c r="A20" s="7" t="s">
        <v>4</v>
      </c>
      <c r="B20" s="20">
        <f>((B11+1)/(B11-1))</f>
        <v>9.66926744690074</v>
      </c>
      <c r="C20" s="7"/>
      <c r="D20" s="7"/>
      <c r="E20" s="7"/>
      <c r="F20" s="7"/>
      <c r="G20" s="7"/>
      <c r="H20" s="2"/>
      <c r="I20" s="27"/>
      <c r="J20" s="27"/>
      <c r="K20" s="27"/>
      <c r="L20" s="27"/>
    </row>
    <row r="21" spans="1:12" ht="16.5" x14ac:dyDescent="0.45">
      <c r="A21" s="7" t="s">
        <v>5</v>
      </c>
      <c r="B21" s="20">
        <f>1-(B14/B13)^((B11-1)/B11)</f>
        <v>0.48372020408880645</v>
      </c>
      <c r="C21" s="7"/>
      <c r="D21" s="7"/>
      <c r="E21" s="7"/>
      <c r="F21" s="7"/>
      <c r="G21" s="7"/>
      <c r="H21" s="2"/>
      <c r="I21" s="27"/>
      <c r="J21" s="27"/>
      <c r="K21" s="27"/>
      <c r="L21" s="27"/>
    </row>
    <row r="22" spans="1:12" ht="16.5" x14ac:dyDescent="0.45">
      <c r="A22" s="7" t="s">
        <v>8</v>
      </c>
      <c r="B22" s="20">
        <f>B18*B19</f>
        <v>9.1405486406839265E-2</v>
      </c>
      <c r="C22" s="7"/>
      <c r="D22" s="7"/>
      <c r="E22" s="7"/>
      <c r="F22" s="7"/>
      <c r="G22" s="7"/>
      <c r="H22" s="2"/>
      <c r="I22" s="27"/>
      <c r="J22" s="27"/>
      <c r="K22" s="27"/>
      <c r="L22" s="27"/>
    </row>
    <row r="23" spans="1:12" ht="17" thickBot="1" x14ac:dyDescent="0.5">
      <c r="A23" s="7" t="s">
        <v>7</v>
      </c>
      <c r="B23" s="20">
        <f>(B20*B21)^0.5</f>
        <v>2.1626881473767963</v>
      </c>
      <c r="C23" s="7"/>
      <c r="D23" s="7"/>
      <c r="E23" s="7"/>
      <c r="F23" s="7"/>
      <c r="G23" s="7"/>
      <c r="H23" s="2"/>
      <c r="I23" s="27"/>
      <c r="J23" s="27"/>
      <c r="K23" s="27"/>
      <c r="L23" s="27"/>
    </row>
    <row r="24" spans="1:12" ht="17" thickBot="1" x14ac:dyDescent="0.5">
      <c r="A24" s="7" t="s">
        <v>9</v>
      </c>
      <c r="B24" s="18">
        <f>B22*B23</f>
        <v>0.19768156205728216</v>
      </c>
      <c r="C24" s="7"/>
      <c r="D24" s="7" t="s">
        <v>33</v>
      </c>
      <c r="E24" s="7"/>
      <c r="F24" s="7"/>
      <c r="G24" s="7"/>
      <c r="H24" s="2"/>
      <c r="I24" s="27"/>
      <c r="J24" s="27"/>
      <c r="K24" s="27"/>
      <c r="L24" s="27"/>
    </row>
    <row r="25" spans="1:12" ht="17" thickBot="1" x14ac:dyDescent="0.5">
      <c r="A25" s="7" t="s">
        <v>36</v>
      </c>
      <c r="B25" s="18">
        <f>B15/B24</f>
        <v>0.73461813276202004</v>
      </c>
      <c r="C25" t="s">
        <v>40</v>
      </c>
      <c r="D25" s="22" t="s">
        <v>20</v>
      </c>
      <c r="E25" s="24"/>
      <c r="F25" s="23"/>
      <c r="G25" s="7"/>
      <c r="H25" s="2"/>
      <c r="I25" s="27"/>
      <c r="J25" s="27"/>
      <c r="K25" s="27"/>
      <c r="L25" s="27"/>
    </row>
    <row r="26" spans="1:12" ht="17" thickBot="1" x14ac:dyDescent="0.5">
      <c r="A26" s="11" t="s">
        <v>39</v>
      </c>
      <c r="B26" s="18">
        <f>((B25*4)/3.1416)^0.5</f>
        <v>0.96713115432917218</v>
      </c>
      <c r="C26" s="7" t="s">
        <v>10</v>
      </c>
      <c r="D26" s="40"/>
      <c r="E26" s="40"/>
      <c r="F26" s="40"/>
      <c r="G26" s="7"/>
      <c r="H26" s="2"/>
      <c r="I26" s="27"/>
      <c r="J26" s="27"/>
      <c r="K26" s="27"/>
      <c r="L26" s="27"/>
    </row>
    <row r="27" spans="1:12" ht="16.5" x14ac:dyDescent="0.45">
      <c r="A27" s="7"/>
      <c r="B27" s="12"/>
      <c r="C27" s="7"/>
      <c r="D27" s="7"/>
      <c r="E27" s="7"/>
      <c r="F27" s="7"/>
      <c r="G27" s="7"/>
      <c r="H27" s="2"/>
      <c r="I27" s="27"/>
      <c r="J27" s="27"/>
      <c r="K27" s="27"/>
      <c r="L27" s="27"/>
    </row>
    <row r="28" spans="1:12" ht="16.5" x14ac:dyDescent="0.45">
      <c r="A28" s="7" t="s">
        <v>14</v>
      </c>
      <c r="B28" s="12" t="s">
        <v>11</v>
      </c>
      <c r="C28" s="7"/>
      <c r="D28" s="13">
        <v>1.3</v>
      </c>
      <c r="E28" s="7" t="s">
        <v>10</v>
      </c>
      <c r="F28" s="7"/>
      <c r="G28" s="7"/>
      <c r="H28" s="2"/>
      <c r="I28" s="27"/>
      <c r="J28" s="27"/>
      <c r="K28" s="27"/>
      <c r="L28" s="27"/>
    </row>
    <row r="29" spans="1:12" ht="16.5" x14ac:dyDescent="0.45">
      <c r="A29" s="7"/>
      <c r="B29" s="12" t="s">
        <v>12</v>
      </c>
      <c r="C29" s="7"/>
      <c r="D29" s="13">
        <v>1.9</v>
      </c>
      <c r="E29" s="7" t="s">
        <v>10</v>
      </c>
      <c r="F29" s="7"/>
      <c r="G29" s="7"/>
      <c r="H29" s="2"/>
      <c r="I29" s="27"/>
      <c r="J29" s="27"/>
      <c r="K29" s="27"/>
      <c r="L29" s="27"/>
    </row>
    <row r="30" spans="1:12" ht="16.5" x14ac:dyDescent="0.45">
      <c r="A30" s="7"/>
      <c r="B30" s="12" t="s">
        <v>13</v>
      </c>
      <c r="C30" s="7"/>
      <c r="D30" s="13">
        <v>2.8</v>
      </c>
      <c r="E30" s="7" t="s">
        <v>10</v>
      </c>
      <c r="F30" s="7"/>
      <c r="G30" s="7"/>
      <c r="H30" s="2"/>
      <c r="I30" s="27"/>
      <c r="J30" s="27"/>
      <c r="K30" s="27"/>
      <c r="L30" s="27"/>
    </row>
    <row r="31" spans="1:12" ht="17" thickBot="1" x14ac:dyDescent="0.5">
      <c r="A31" s="7"/>
      <c r="B31" s="12"/>
      <c r="C31" s="7"/>
      <c r="D31" s="7"/>
      <c r="E31" s="7"/>
      <c r="F31" s="7"/>
      <c r="G31" s="7"/>
      <c r="H31" s="2"/>
      <c r="I31" s="27"/>
      <c r="J31" s="27"/>
      <c r="K31" s="27"/>
      <c r="L31" s="27"/>
    </row>
    <row r="32" spans="1:12" ht="17" thickBot="1" x14ac:dyDescent="0.5">
      <c r="A32" s="7" t="s">
        <v>30</v>
      </c>
      <c r="B32" s="19">
        <v>1</v>
      </c>
      <c r="C32" s="7"/>
      <c r="D32" s="41" t="s">
        <v>41</v>
      </c>
      <c r="E32" s="42"/>
      <c r="F32" s="43"/>
      <c r="G32" s="7"/>
      <c r="H32" s="2"/>
      <c r="I32" s="27"/>
      <c r="J32" s="27"/>
      <c r="K32" s="27"/>
      <c r="L32" s="27"/>
    </row>
    <row r="33" spans="1:12" ht="17" thickBot="1" x14ac:dyDescent="0.5">
      <c r="A33" s="7" t="s">
        <v>31</v>
      </c>
      <c r="B33" s="20">
        <f>B12/2</f>
        <v>0.215</v>
      </c>
      <c r="C33" s="7" t="s">
        <v>10</v>
      </c>
      <c r="D33" s="44" t="s">
        <v>42</v>
      </c>
      <c r="E33" s="45"/>
      <c r="F33" s="46"/>
      <c r="G33" s="7"/>
      <c r="H33" s="2"/>
      <c r="I33" s="27"/>
      <c r="J33" s="27"/>
      <c r="K33" s="27"/>
      <c r="L33" s="27"/>
    </row>
    <row r="34" spans="1:12" ht="16.5" x14ac:dyDescent="0.45">
      <c r="A34" s="14" t="s">
        <v>32</v>
      </c>
      <c r="B34" s="20">
        <f>B26/2</f>
        <v>0.48356557716458609</v>
      </c>
      <c r="C34" s="7" t="s">
        <v>10</v>
      </c>
      <c r="D34" s="7"/>
      <c r="E34" s="7"/>
      <c r="F34" s="7"/>
      <c r="G34" s="7"/>
      <c r="H34" s="2"/>
      <c r="I34" s="27"/>
      <c r="J34" s="27"/>
      <c r="K34" s="27"/>
      <c r="L34" s="27"/>
    </row>
    <row r="35" spans="1:12" ht="16.5" x14ac:dyDescent="0.45">
      <c r="A35" s="7" t="s">
        <v>21</v>
      </c>
      <c r="B35" s="20">
        <f>(B34-B33)</f>
        <v>0.26856557716458607</v>
      </c>
      <c r="C35" s="7" t="s">
        <v>10</v>
      </c>
      <c r="D35" s="7"/>
      <c r="E35" s="7"/>
      <c r="F35" s="7"/>
      <c r="G35" s="7"/>
      <c r="H35" s="2"/>
      <c r="I35" s="27"/>
      <c r="J35" s="27"/>
      <c r="K35" s="27"/>
      <c r="L35" s="27"/>
    </row>
    <row r="36" spans="1:12" ht="16.5" x14ac:dyDescent="0.45">
      <c r="A36" s="7" t="s">
        <v>23</v>
      </c>
      <c r="B36" s="20">
        <f>B32</f>
        <v>1</v>
      </c>
      <c r="C36" s="7" t="s">
        <v>10</v>
      </c>
      <c r="D36" s="7"/>
      <c r="E36" s="7"/>
      <c r="F36" s="7"/>
      <c r="G36" s="7"/>
      <c r="H36" s="2"/>
      <c r="I36" s="27"/>
      <c r="J36" s="27"/>
      <c r="K36" s="27"/>
      <c r="L36" s="27"/>
    </row>
    <row r="37" spans="1:12" ht="17" thickBot="1" x14ac:dyDescent="0.5">
      <c r="A37" s="7" t="s">
        <v>38</v>
      </c>
      <c r="B37" s="20">
        <f>B35/B36</f>
        <v>0.26856557716458607</v>
      </c>
      <c r="C37" s="7"/>
      <c r="D37" s="7"/>
      <c r="E37" s="7"/>
      <c r="F37" s="7"/>
      <c r="G37" s="7"/>
      <c r="H37" s="2"/>
      <c r="I37" s="7"/>
    </row>
    <row r="38" spans="1:12" ht="18" thickBot="1" x14ac:dyDescent="0.5">
      <c r="A38" s="25" t="s">
        <v>22</v>
      </c>
      <c r="B38" s="38">
        <f>ATAN(B37)</f>
        <v>0.26237439391509376</v>
      </c>
      <c r="C38" s="7"/>
      <c r="D38" s="7"/>
      <c r="E38" s="7"/>
      <c r="F38" s="7"/>
      <c r="G38" s="7"/>
      <c r="H38" s="2"/>
    </row>
    <row r="39" spans="1:12" ht="18" thickBot="1" x14ac:dyDescent="0.5">
      <c r="A39" s="25" t="s">
        <v>24</v>
      </c>
      <c r="B39" s="26">
        <f>B38*(180/3.1416)</f>
        <v>15.032910270154341</v>
      </c>
      <c r="C39" s="7"/>
      <c r="D39" s="7"/>
      <c r="E39" s="7"/>
      <c r="F39" s="7"/>
      <c r="G39" s="7"/>
      <c r="H39" s="2"/>
    </row>
    <row r="40" spans="1:12" ht="16.5" x14ac:dyDescent="0.45">
      <c r="A40" s="7"/>
      <c r="B40" s="7"/>
      <c r="C40" s="7"/>
      <c r="D40" s="7"/>
      <c r="E40" s="7"/>
      <c r="F40" s="7"/>
      <c r="G40" s="7"/>
      <c r="H40" s="2"/>
    </row>
    <row r="41" spans="1:12" ht="16.5" x14ac:dyDescent="0.45">
      <c r="A41" s="7"/>
      <c r="B41" s="7"/>
      <c r="C41" s="7"/>
      <c r="D41" s="7"/>
      <c r="E41" s="7"/>
      <c r="F41" s="7"/>
      <c r="G41" s="7"/>
      <c r="H41" s="2"/>
    </row>
    <row r="42" spans="1:12" ht="16.5" x14ac:dyDescent="0.45">
      <c r="A42" s="7"/>
      <c r="B42" s="7"/>
      <c r="C42" s="7"/>
      <c r="D42" s="7"/>
      <c r="E42" s="7"/>
      <c r="F42" s="7"/>
      <c r="G42" s="7"/>
      <c r="H42" s="2"/>
    </row>
    <row r="43" spans="1:12" ht="16.5" x14ac:dyDescent="0.45">
      <c r="A43" s="7"/>
      <c r="B43" s="7"/>
      <c r="C43" s="7"/>
      <c r="D43" s="7"/>
      <c r="E43" s="7"/>
      <c r="F43" s="7"/>
      <c r="G43" s="7"/>
      <c r="H43" s="2"/>
    </row>
    <row r="44" spans="1:12" ht="21" x14ac:dyDescent="0.55000000000000004">
      <c r="A44" s="3"/>
      <c r="B44" s="3"/>
      <c r="C44" s="3"/>
      <c r="D44" s="3"/>
      <c r="E44" s="3"/>
      <c r="F44" s="3"/>
      <c r="G44" s="3"/>
      <c r="H44" s="2"/>
    </row>
    <row r="45" spans="1:12" ht="21" x14ac:dyDescent="0.55000000000000004">
      <c r="A45" s="3"/>
      <c r="B45" s="3"/>
      <c r="C45" s="3"/>
      <c r="D45" s="3"/>
      <c r="E45" s="3"/>
      <c r="F45" s="3"/>
      <c r="G45" s="3"/>
      <c r="H45" s="2"/>
    </row>
    <row r="46" spans="1:12" ht="21" x14ac:dyDescent="0.55000000000000004">
      <c r="A46" s="3"/>
      <c r="B46" s="3"/>
      <c r="C46" s="3"/>
      <c r="D46" s="3"/>
      <c r="E46" s="3"/>
      <c r="F46" s="3"/>
      <c r="G46" s="3"/>
      <c r="H46" s="2"/>
    </row>
    <row r="47" spans="1:12" ht="21" x14ac:dyDescent="0.55000000000000004">
      <c r="A47" s="3"/>
      <c r="B47" s="3"/>
      <c r="C47" s="3"/>
      <c r="D47" s="3"/>
      <c r="E47" s="3"/>
      <c r="F47" s="3"/>
      <c r="G47" s="3"/>
      <c r="H47" s="2"/>
    </row>
    <row r="48" spans="1:12" ht="21" x14ac:dyDescent="0.55000000000000004">
      <c r="A48" s="3"/>
      <c r="B48" s="3"/>
      <c r="C48" s="3"/>
      <c r="D48" s="3"/>
      <c r="E48" s="3"/>
      <c r="F48" s="3"/>
      <c r="G48" s="3"/>
      <c r="H48" s="2"/>
    </row>
    <row r="49" spans="1:8" ht="21" x14ac:dyDescent="0.55000000000000004">
      <c r="A49" s="3"/>
      <c r="B49" s="3"/>
      <c r="C49" s="3"/>
      <c r="D49" s="3"/>
      <c r="E49" s="3"/>
      <c r="F49" s="3"/>
      <c r="G49" s="3"/>
      <c r="H49" s="2"/>
    </row>
    <row r="50" spans="1:8" ht="21" x14ac:dyDescent="0.55000000000000004">
      <c r="A50" s="3"/>
      <c r="B50" s="3"/>
      <c r="C50" s="3"/>
      <c r="D50" s="3"/>
      <c r="E50" s="3"/>
      <c r="F50" s="3"/>
      <c r="G50" s="3"/>
      <c r="H50" s="2"/>
    </row>
    <row r="51" spans="1:8" ht="21" x14ac:dyDescent="0.55000000000000004">
      <c r="A51" s="3"/>
      <c r="B51" s="3"/>
      <c r="C51" s="3"/>
      <c r="D51" s="3"/>
      <c r="E51" s="3"/>
      <c r="F51" s="3"/>
      <c r="G51" s="3"/>
      <c r="H51" s="2"/>
    </row>
    <row r="52" spans="1:8" ht="21" x14ac:dyDescent="0.55000000000000004">
      <c r="A52" s="3"/>
      <c r="B52" s="3"/>
      <c r="C52" s="3"/>
      <c r="D52" s="3"/>
      <c r="E52" s="3"/>
      <c r="F52" s="3"/>
      <c r="G52" s="3"/>
      <c r="H52" s="2"/>
    </row>
    <row r="53" spans="1:8" ht="21" x14ac:dyDescent="0.55000000000000004">
      <c r="A53" s="3"/>
      <c r="B53" s="3"/>
      <c r="C53" s="3"/>
      <c r="D53" s="3"/>
      <c r="E53" s="3"/>
      <c r="F53" s="3"/>
      <c r="G53" s="3"/>
      <c r="H53" s="2"/>
    </row>
    <row r="54" spans="1:8" ht="21" x14ac:dyDescent="0.55000000000000004">
      <c r="A54" s="3"/>
      <c r="B54" s="3"/>
      <c r="C54" s="3"/>
      <c r="D54" s="3"/>
      <c r="E54" s="3"/>
      <c r="F54" s="3"/>
      <c r="G54" s="3"/>
      <c r="H54" s="2"/>
    </row>
    <row r="55" spans="1:8" ht="21" x14ac:dyDescent="0.55000000000000004">
      <c r="A55" s="3"/>
      <c r="B55" s="3"/>
      <c r="C55" s="3"/>
      <c r="D55" s="3"/>
      <c r="E55" s="3"/>
      <c r="F55" s="3"/>
      <c r="G55" s="3"/>
      <c r="H55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41"/>
  <sheetViews>
    <sheetView workbookViewId="0">
      <selection activeCell="E50" sqref="E50"/>
    </sheetView>
  </sheetViews>
  <sheetFormatPr defaultRowHeight="14.5" x14ac:dyDescent="0.35"/>
  <cols>
    <col min="1" max="1" width="27.453125" customWidth="1"/>
  </cols>
  <sheetData>
    <row r="1" spans="1:6" ht="26" x14ac:dyDescent="0.65">
      <c r="A1" s="1" t="s">
        <v>0</v>
      </c>
      <c r="B1" s="2"/>
      <c r="C1" s="2"/>
      <c r="D1" s="2"/>
      <c r="E1" s="2"/>
      <c r="F1" s="2"/>
    </row>
    <row r="2" spans="1:6" ht="16.5" x14ac:dyDescent="0.45">
      <c r="A2" s="5">
        <v>42032</v>
      </c>
      <c r="B2" s="2"/>
      <c r="C2" s="2"/>
      <c r="D2" s="2"/>
      <c r="E2" s="2"/>
      <c r="F2" s="2"/>
    </row>
    <row r="3" spans="1:6" ht="15" thickBot="1" x14ac:dyDescent="0.4"/>
    <row r="4" spans="1:6" x14ac:dyDescent="0.35">
      <c r="A4" s="28"/>
      <c r="B4" s="29"/>
      <c r="C4" s="29"/>
      <c r="D4" s="29"/>
      <c r="E4" s="30"/>
      <c r="F4" s="4"/>
    </row>
    <row r="5" spans="1:6" x14ac:dyDescent="0.35">
      <c r="A5" s="31"/>
      <c r="B5" s="32"/>
      <c r="C5" s="32"/>
      <c r="D5" s="32"/>
      <c r="E5" s="33"/>
      <c r="F5" s="4"/>
    </row>
    <row r="6" spans="1:6" x14ac:dyDescent="0.35">
      <c r="A6" s="31"/>
      <c r="B6" s="32"/>
      <c r="C6" s="32"/>
      <c r="D6" s="32"/>
      <c r="E6" s="33"/>
      <c r="F6" s="4"/>
    </row>
    <row r="7" spans="1:6" x14ac:dyDescent="0.35">
      <c r="A7" s="31"/>
      <c r="B7" s="32"/>
      <c r="C7" s="32"/>
      <c r="D7" s="32"/>
      <c r="E7" s="33"/>
      <c r="F7" s="4"/>
    </row>
    <row r="8" spans="1:6" ht="15" thickBot="1" x14ac:dyDescent="0.4">
      <c r="A8" s="34"/>
      <c r="B8" s="35"/>
      <c r="C8" s="35"/>
      <c r="D8" s="35"/>
      <c r="E8" s="36"/>
      <c r="F8" s="4"/>
    </row>
    <row r="9" spans="1:6" ht="21.5" thickBot="1" x14ac:dyDescent="0.6">
      <c r="A9" s="39" t="s">
        <v>35</v>
      </c>
      <c r="B9" s="6"/>
      <c r="C9" s="3"/>
      <c r="D9" s="3"/>
      <c r="E9" s="3"/>
      <c r="F9" s="3"/>
    </row>
    <row r="10" spans="1:6" ht="16.5" thickBot="1" x14ac:dyDescent="0.5">
      <c r="A10" s="7"/>
      <c r="B10" s="7"/>
      <c r="C10" s="7"/>
      <c r="D10" s="22" t="s">
        <v>15</v>
      </c>
      <c r="E10" s="23"/>
      <c r="F10" s="7"/>
    </row>
    <row r="11" spans="1:6" ht="16" x14ac:dyDescent="0.45">
      <c r="A11" s="8" t="s">
        <v>25</v>
      </c>
      <c r="B11" s="15">
        <v>1.25</v>
      </c>
      <c r="C11" s="7"/>
      <c r="D11" s="7" t="s">
        <v>16</v>
      </c>
      <c r="E11" s="7"/>
      <c r="F11" s="7"/>
    </row>
    <row r="12" spans="1:6" ht="16" x14ac:dyDescent="0.45">
      <c r="A12" s="8" t="s">
        <v>26</v>
      </c>
      <c r="B12" s="16">
        <v>0.43</v>
      </c>
      <c r="C12" s="7" t="s">
        <v>10</v>
      </c>
      <c r="D12" s="7" t="s">
        <v>17</v>
      </c>
      <c r="E12" s="7"/>
      <c r="F12" s="7"/>
    </row>
    <row r="13" spans="1:6" ht="16" x14ac:dyDescent="0.45">
      <c r="A13" s="8" t="s">
        <v>27</v>
      </c>
      <c r="B13" s="9">
        <v>350</v>
      </c>
      <c r="C13" s="7" t="s">
        <v>1</v>
      </c>
      <c r="D13" s="7" t="s">
        <v>17</v>
      </c>
      <c r="E13" s="7"/>
      <c r="F13" s="7"/>
    </row>
    <row r="14" spans="1:6" ht="16" x14ac:dyDescent="0.45">
      <c r="A14" s="8" t="s">
        <v>29</v>
      </c>
      <c r="B14" s="10">
        <v>14.7</v>
      </c>
      <c r="C14" s="7" t="s">
        <v>1</v>
      </c>
      <c r="D14" s="7" t="s">
        <v>18</v>
      </c>
      <c r="E14" s="7"/>
      <c r="F14" s="7"/>
    </row>
    <row r="15" spans="1:6" ht="16.5" thickBot="1" x14ac:dyDescent="0.5">
      <c r="A15" s="8" t="s">
        <v>28</v>
      </c>
      <c r="B15" s="17">
        <f>3.1416*((B12^2)/4)</f>
        <v>0.14522046</v>
      </c>
      <c r="C15" s="7" t="s">
        <v>2</v>
      </c>
      <c r="D15" s="7" t="s">
        <v>19</v>
      </c>
      <c r="E15" s="7"/>
      <c r="F15" s="7"/>
    </row>
    <row r="16" spans="1:6" ht="16" x14ac:dyDescent="0.45">
      <c r="A16" s="8"/>
      <c r="B16" s="37"/>
      <c r="C16" s="7"/>
      <c r="D16" s="7"/>
      <c r="E16" s="7"/>
      <c r="F16" s="7"/>
    </row>
    <row r="17" spans="1:6" ht="17.5" x14ac:dyDescent="0.45">
      <c r="A17" s="21" t="s">
        <v>34</v>
      </c>
      <c r="B17" s="11"/>
      <c r="C17" s="7"/>
      <c r="D17" s="7"/>
      <c r="E17" s="7"/>
      <c r="F17" s="7"/>
    </row>
    <row r="18" spans="1:6" ht="16" x14ac:dyDescent="0.45">
      <c r="A18" s="7" t="s">
        <v>6</v>
      </c>
      <c r="B18" s="20">
        <f>((B11+1)/2)^((1/(B11-1)))</f>
        <v>1.601806640625</v>
      </c>
      <c r="C18" s="7" t="s">
        <v>37</v>
      </c>
      <c r="D18" s="7"/>
      <c r="E18" s="7"/>
      <c r="F18" s="7"/>
    </row>
    <row r="19" spans="1:6" ht="16" x14ac:dyDescent="0.45">
      <c r="A19" s="7" t="s">
        <v>3</v>
      </c>
      <c r="B19" s="20">
        <f>(B14/B13)^(1/B11)</f>
        <v>7.9177071086612372E-2</v>
      </c>
      <c r="C19" s="7"/>
      <c r="D19" s="7"/>
      <c r="E19" s="7"/>
      <c r="F19" s="7"/>
    </row>
    <row r="20" spans="1:6" ht="16" x14ac:dyDescent="0.45">
      <c r="A20" s="7" t="s">
        <v>4</v>
      </c>
      <c r="B20" s="20">
        <f>((B11+1)/(B11-1))</f>
        <v>9</v>
      </c>
      <c r="C20" s="7"/>
      <c r="D20" s="7"/>
      <c r="E20" s="7"/>
      <c r="F20" s="7"/>
    </row>
    <row r="21" spans="1:6" ht="16" x14ac:dyDescent="0.45">
      <c r="A21" s="7" t="s">
        <v>5</v>
      </c>
      <c r="B21" s="20">
        <f>1-(B14/B13)^((B11-1)/B11)</f>
        <v>0.46954339907249321</v>
      </c>
      <c r="C21" s="7"/>
      <c r="D21" s="7"/>
      <c r="E21" s="7"/>
      <c r="F21" s="7"/>
    </row>
    <row r="22" spans="1:6" ht="16" x14ac:dyDescent="0.45">
      <c r="A22" s="7" t="s">
        <v>8</v>
      </c>
      <c r="B22" s="20">
        <f>B18*B19</f>
        <v>0.12682635825177338</v>
      </c>
      <c r="C22" s="7"/>
      <c r="D22" s="7"/>
      <c r="E22" s="7"/>
      <c r="F22" s="7"/>
    </row>
    <row r="23" spans="1:6" ht="16.5" thickBot="1" x14ac:dyDescent="0.5">
      <c r="A23" s="7" t="s">
        <v>7</v>
      </c>
      <c r="B23" s="20">
        <f>(B20*B21)^0.5</f>
        <v>2.0556971060086742</v>
      </c>
      <c r="C23" s="7"/>
      <c r="D23" s="7"/>
      <c r="E23" s="7"/>
      <c r="F23" s="7"/>
    </row>
    <row r="24" spans="1:6" ht="16.5" thickBot="1" x14ac:dyDescent="0.5">
      <c r="A24" s="7" t="s">
        <v>9</v>
      </c>
      <c r="B24" s="18">
        <f>B22*B23</f>
        <v>0.26071657762378986</v>
      </c>
      <c r="C24" s="7"/>
      <c r="D24" s="7" t="s">
        <v>33</v>
      </c>
      <c r="E24" s="7"/>
      <c r="F24" s="7"/>
    </row>
    <row r="25" spans="1:6" ht="16.5" thickBot="1" x14ac:dyDescent="0.5">
      <c r="A25" s="7" t="s">
        <v>36</v>
      </c>
      <c r="B25" s="18">
        <f>B15/B24</f>
        <v>0.55700508699355111</v>
      </c>
      <c r="C25" t="s">
        <v>40</v>
      </c>
      <c r="D25" s="22" t="s">
        <v>20</v>
      </c>
      <c r="E25" s="24"/>
      <c r="F25" s="23"/>
    </row>
    <row r="26" spans="1:6" ht="16.5" thickBot="1" x14ac:dyDescent="0.5">
      <c r="A26" s="11" t="s">
        <v>39</v>
      </c>
      <c r="B26" s="18">
        <f>((B25*4)/3.1416)^0.5</f>
        <v>0.84213968257202121</v>
      </c>
      <c r="C26" s="7" t="s">
        <v>10</v>
      </c>
      <c r="D26" s="40"/>
      <c r="E26" s="40"/>
      <c r="F26" s="40"/>
    </row>
    <row r="27" spans="1:6" ht="16" x14ac:dyDescent="0.45">
      <c r="A27" s="7"/>
      <c r="B27" s="12"/>
      <c r="C27" s="7"/>
      <c r="D27" s="7"/>
      <c r="E27" s="7"/>
      <c r="F27" s="7"/>
    </row>
    <row r="28" spans="1:6" ht="16" x14ac:dyDescent="0.45">
      <c r="A28" s="7" t="s">
        <v>14</v>
      </c>
      <c r="B28" s="12" t="s">
        <v>11</v>
      </c>
      <c r="C28" s="7"/>
      <c r="D28" s="13">
        <v>1.3</v>
      </c>
      <c r="E28" s="7" t="s">
        <v>10</v>
      </c>
      <c r="F28" s="7"/>
    </row>
    <row r="29" spans="1:6" ht="16" x14ac:dyDescent="0.45">
      <c r="A29" s="7"/>
      <c r="B29" s="12" t="s">
        <v>12</v>
      </c>
      <c r="C29" s="7"/>
      <c r="D29" s="13">
        <v>1.9</v>
      </c>
      <c r="E29" s="7" t="s">
        <v>10</v>
      </c>
      <c r="F29" s="7"/>
    </row>
    <row r="30" spans="1:6" ht="16" x14ac:dyDescent="0.45">
      <c r="A30" s="7"/>
      <c r="B30" s="12" t="s">
        <v>13</v>
      </c>
      <c r="C30" s="7"/>
      <c r="D30" s="13">
        <v>2.8</v>
      </c>
      <c r="E30" s="7" t="s">
        <v>10</v>
      </c>
      <c r="F30" s="7"/>
    </row>
    <row r="31" spans="1:6" ht="16.5" thickBot="1" x14ac:dyDescent="0.5">
      <c r="A31" s="7"/>
      <c r="B31" s="12"/>
      <c r="C31" s="7"/>
      <c r="D31" s="7"/>
      <c r="E31" s="7"/>
      <c r="F31" s="7"/>
    </row>
    <row r="32" spans="1:6" ht="16.5" thickBot="1" x14ac:dyDescent="0.5">
      <c r="A32" s="7" t="s">
        <v>30</v>
      </c>
      <c r="B32" s="19">
        <v>0.77</v>
      </c>
      <c r="C32" s="7"/>
      <c r="D32" s="41" t="s">
        <v>41</v>
      </c>
      <c r="E32" s="42"/>
      <c r="F32" s="43"/>
    </row>
    <row r="33" spans="1:6" ht="16.5" thickBot="1" x14ac:dyDescent="0.5">
      <c r="A33" s="7" t="s">
        <v>31</v>
      </c>
      <c r="B33" s="20">
        <f>B12/2</f>
        <v>0.215</v>
      </c>
      <c r="C33" s="7" t="s">
        <v>10</v>
      </c>
      <c r="D33" s="44" t="s">
        <v>42</v>
      </c>
      <c r="E33" s="45"/>
      <c r="F33" s="46"/>
    </row>
    <row r="34" spans="1:6" ht="16" x14ac:dyDescent="0.45">
      <c r="A34" s="14" t="s">
        <v>32</v>
      </c>
      <c r="B34" s="20">
        <f>B26/2</f>
        <v>0.4210698412860106</v>
      </c>
      <c r="C34" s="7" t="s">
        <v>10</v>
      </c>
      <c r="D34" s="7"/>
      <c r="E34" s="7"/>
      <c r="F34" s="7"/>
    </row>
    <row r="35" spans="1:6" ht="16" x14ac:dyDescent="0.45">
      <c r="A35" s="7" t="s">
        <v>21</v>
      </c>
      <c r="B35" s="20">
        <f>(B34-B33)</f>
        <v>0.20606984128601061</v>
      </c>
      <c r="C35" s="7" t="s">
        <v>10</v>
      </c>
      <c r="D35" s="7"/>
      <c r="E35" s="7"/>
      <c r="F35" s="7"/>
    </row>
    <row r="36" spans="1:6" ht="16" x14ac:dyDescent="0.45">
      <c r="A36" s="7" t="s">
        <v>23</v>
      </c>
      <c r="B36" s="20">
        <f>B32</f>
        <v>0.77</v>
      </c>
      <c r="C36" s="7" t="s">
        <v>10</v>
      </c>
      <c r="D36" s="7"/>
      <c r="E36" s="7"/>
      <c r="F36" s="7"/>
    </row>
    <row r="37" spans="1:6" ht="16.5" thickBot="1" x14ac:dyDescent="0.5">
      <c r="A37" s="7" t="s">
        <v>38</v>
      </c>
      <c r="B37" s="20">
        <f>B35/B36</f>
        <v>0.26762317050131246</v>
      </c>
      <c r="C37" s="7"/>
      <c r="D37" s="7"/>
      <c r="E37" s="7"/>
      <c r="F37" s="7"/>
    </row>
    <row r="38" spans="1:6" ht="18" thickBot="1" x14ac:dyDescent="0.5">
      <c r="A38" s="25" t="s">
        <v>22</v>
      </c>
      <c r="B38" s="38">
        <f>ATAN(B37)</f>
        <v>0.26149518041235448</v>
      </c>
      <c r="C38" s="7"/>
      <c r="D38" s="7"/>
      <c r="E38" s="7"/>
      <c r="F38" s="7"/>
    </row>
    <row r="39" spans="1:6" ht="18" thickBot="1" x14ac:dyDescent="0.5">
      <c r="A39" s="25" t="s">
        <v>24</v>
      </c>
      <c r="B39" s="26">
        <f>B38*(180/3.1416)</f>
        <v>14.982535164955376</v>
      </c>
      <c r="C39" s="7"/>
      <c r="D39" s="7"/>
      <c r="E39" s="7"/>
      <c r="F39" s="7"/>
    </row>
    <row r="40" spans="1:6" ht="16" x14ac:dyDescent="0.45">
      <c r="A40" s="7"/>
      <c r="B40" s="7"/>
      <c r="C40" s="7"/>
      <c r="D40" s="7"/>
      <c r="E40" s="7"/>
      <c r="F40" s="7"/>
    </row>
    <row r="41" spans="1:6" ht="16" x14ac:dyDescent="0.45">
      <c r="A41" s="7"/>
      <c r="B41" s="7"/>
      <c r="C41" s="7"/>
      <c r="D41" s="7"/>
      <c r="E41" s="7"/>
      <c r="F41" s="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1"/>
  <sheetViews>
    <sheetView workbookViewId="0">
      <selection activeCell="P19" sqref="P19"/>
    </sheetView>
  </sheetViews>
  <sheetFormatPr defaultRowHeight="14.5" x14ac:dyDescent="0.35"/>
  <cols>
    <col min="1" max="1" width="30.1796875" customWidth="1"/>
  </cols>
  <sheetData>
    <row r="1" spans="1:6" ht="26" x14ac:dyDescent="0.65">
      <c r="A1" s="1" t="s">
        <v>0</v>
      </c>
      <c r="B1" s="2"/>
      <c r="C1" s="2"/>
      <c r="D1" s="2"/>
      <c r="E1" s="2"/>
      <c r="F1" s="2"/>
    </row>
    <row r="2" spans="1:6" ht="16.5" x14ac:dyDescent="0.45">
      <c r="A2" s="5">
        <v>42032</v>
      </c>
      <c r="B2" s="2"/>
      <c r="C2" s="2"/>
      <c r="D2" s="2"/>
      <c r="E2" s="2"/>
      <c r="F2" s="2"/>
    </row>
    <row r="3" spans="1:6" ht="15" thickBot="1" x14ac:dyDescent="0.4"/>
    <row r="4" spans="1:6" x14ac:dyDescent="0.35">
      <c r="A4" s="28"/>
      <c r="B4" s="29"/>
      <c r="C4" s="29"/>
      <c r="D4" s="29"/>
      <c r="E4" s="30"/>
      <c r="F4" s="4"/>
    </row>
    <row r="5" spans="1:6" x14ac:dyDescent="0.35">
      <c r="A5" s="31"/>
      <c r="B5" s="32"/>
      <c r="C5" s="32"/>
      <c r="D5" s="32"/>
      <c r="E5" s="33"/>
      <c r="F5" s="4"/>
    </row>
    <row r="6" spans="1:6" x14ac:dyDescent="0.35">
      <c r="A6" s="31"/>
      <c r="B6" s="32"/>
      <c r="C6" s="32"/>
      <c r="D6" s="32"/>
      <c r="E6" s="33"/>
      <c r="F6" s="4"/>
    </row>
    <row r="7" spans="1:6" x14ac:dyDescent="0.35">
      <c r="A7" s="31"/>
      <c r="B7" s="32"/>
      <c r="C7" s="32"/>
      <c r="D7" s="32"/>
      <c r="E7" s="33"/>
      <c r="F7" s="4"/>
    </row>
    <row r="8" spans="1:6" ht="15" thickBot="1" x14ac:dyDescent="0.4">
      <c r="A8" s="34"/>
      <c r="B8" s="35"/>
      <c r="C8" s="35"/>
      <c r="D8" s="35"/>
      <c r="E8" s="36"/>
      <c r="F8" s="4"/>
    </row>
    <row r="9" spans="1:6" ht="21.5" thickBot="1" x14ac:dyDescent="0.6">
      <c r="A9" s="39" t="s">
        <v>35</v>
      </c>
      <c r="B9" s="6"/>
      <c r="C9" s="3"/>
      <c r="D9" s="3"/>
      <c r="E9" s="3"/>
      <c r="F9" s="3"/>
    </row>
    <row r="10" spans="1:6" ht="16.5" thickBot="1" x14ac:dyDescent="0.5">
      <c r="A10" s="7"/>
      <c r="B10" s="7"/>
      <c r="C10" s="7"/>
      <c r="D10" s="22" t="s">
        <v>15</v>
      </c>
      <c r="E10" s="23"/>
      <c r="F10" s="7"/>
    </row>
    <row r="11" spans="1:6" ht="16" x14ac:dyDescent="0.45">
      <c r="A11" s="8" t="s">
        <v>25</v>
      </c>
      <c r="B11" s="15">
        <v>1.25</v>
      </c>
      <c r="C11" s="7"/>
      <c r="D11" s="7" t="s">
        <v>16</v>
      </c>
      <c r="E11" s="7"/>
      <c r="F11" s="7"/>
    </row>
    <row r="12" spans="1:6" ht="16" x14ac:dyDescent="0.45">
      <c r="A12" s="8" t="s">
        <v>26</v>
      </c>
      <c r="B12" s="16">
        <v>0.43</v>
      </c>
      <c r="C12" s="7" t="s">
        <v>10</v>
      </c>
      <c r="D12" s="7" t="s">
        <v>17</v>
      </c>
      <c r="E12" s="7"/>
      <c r="F12" s="7"/>
    </row>
    <row r="13" spans="1:6" ht="16" x14ac:dyDescent="0.45">
      <c r="A13" s="8" t="s">
        <v>27</v>
      </c>
      <c r="B13" s="9">
        <v>400</v>
      </c>
      <c r="C13" s="7" t="s">
        <v>1</v>
      </c>
      <c r="D13" s="7" t="s">
        <v>17</v>
      </c>
      <c r="E13" s="7"/>
      <c r="F13" s="7"/>
    </row>
    <row r="14" spans="1:6" ht="16" x14ac:dyDescent="0.45">
      <c r="A14" s="8" t="s">
        <v>29</v>
      </c>
      <c r="B14" s="10">
        <v>14.7</v>
      </c>
      <c r="C14" s="7" t="s">
        <v>1</v>
      </c>
      <c r="D14" s="7" t="s">
        <v>18</v>
      </c>
      <c r="E14" s="7"/>
      <c r="F14" s="7"/>
    </row>
    <row r="15" spans="1:6" ht="16.5" thickBot="1" x14ac:dyDescent="0.5">
      <c r="A15" s="8" t="s">
        <v>28</v>
      </c>
      <c r="B15" s="17">
        <f>3.1416*((B12^2)/4)</f>
        <v>0.14522046</v>
      </c>
      <c r="C15" s="7" t="s">
        <v>2</v>
      </c>
      <c r="D15" s="7" t="s">
        <v>19</v>
      </c>
      <c r="E15" s="7"/>
      <c r="F15" s="7"/>
    </row>
    <row r="16" spans="1:6" ht="16" x14ac:dyDescent="0.45">
      <c r="A16" s="8"/>
      <c r="B16" s="37"/>
      <c r="C16" s="7"/>
      <c r="D16" s="7"/>
      <c r="E16" s="7"/>
      <c r="F16" s="7"/>
    </row>
    <row r="17" spans="1:6" ht="17.5" x14ac:dyDescent="0.45">
      <c r="A17" s="21" t="s">
        <v>34</v>
      </c>
      <c r="B17" s="11"/>
      <c r="C17" s="7"/>
      <c r="D17" s="7"/>
      <c r="E17" s="7"/>
      <c r="F17" s="7"/>
    </row>
    <row r="18" spans="1:6" ht="16" x14ac:dyDescent="0.45">
      <c r="A18" s="7" t="s">
        <v>6</v>
      </c>
      <c r="B18" s="20">
        <f>((B11+1)/2)^((1/(B11-1)))</f>
        <v>1.601806640625</v>
      </c>
      <c r="C18" s="7" t="s">
        <v>37</v>
      </c>
      <c r="D18" s="7"/>
      <c r="E18" s="7"/>
      <c r="F18" s="7"/>
    </row>
    <row r="19" spans="1:6" ht="16" x14ac:dyDescent="0.45">
      <c r="A19" s="7" t="s">
        <v>3</v>
      </c>
      <c r="B19" s="20">
        <f>(B14/B13)^(1/B11)</f>
        <v>7.1155074014607134E-2</v>
      </c>
      <c r="C19" s="7"/>
      <c r="D19" s="7"/>
      <c r="E19" s="7"/>
      <c r="F19" s="7"/>
    </row>
    <row r="20" spans="1:6" ht="16" x14ac:dyDescent="0.45">
      <c r="A20" s="7" t="s">
        <v>4</v>
      </c>
      <c r="B20" s="20">
        <f>((B11+1)/(B11-1))</f>
        <v>9</v>
      </c>
      <c r="C20" s="7"/>
      <c r="D20" s="7"/>
      <c r="E20" s="7"/>
      <c r="F20" s="7"/>
    </row>
    <row r="21" spans="1:6" ht="16" x14ac:dyDescent="0.45">
      <c r="A21" s="7" t="s">
        <v>5</v>
      </c>
      <c r="B21" s="20">
        <f>1-(B14/B13)^((B11-1)/B11)</f>
        <v>0.4835224260682276</v>
      </c>
      <c r="C21" s="7"/>
      <c r="D21" s="7"/>
      <c r="E21" s="7"/>
      <c r="F21" s="7"/>
    </row>
    <row r="22" spans="1:6" ht="16" x14ac:dyDescent="0.45">
      <c r="A22" s="7" t="s">
        <v>8</v>
      </c>
      <c r="B22" s="20">
        <f>B18*B19</f>
        <v>0.11397667007076108</v>
      </c>
      <c r="C22" s="7"/>
      <c r="D22" s="7"/>
      <c r="E22" s="7"/>
      <c r="F22" s="7"/>
    </row>
    <row r="23" spans="1:6" ht="16.5" thickBot="1" x14ac:dyDescent="0.5">
      <c r="A23" s="7" t="s">
        <v>7</v>
      </c>
      <c r="B23" s="20">
        <f>(B20*B21)^0.5</f>
        <v>2.0860733051870559</v>
      </c>
      <c r="C23" s="7"/>
      <c r="D23" s="7"/>
      <c r="E23" s="7"/>
      <c r="F23" s="7"/>
    </row>
    <row r="24" spans="1:6" ht="16.5" thickBot="1" x14ac:dyDescent="0.5">
      <c r="A24" s="7" t="s">
        <v>9</v>
      </c>
      <c r="B24" s="18">
        <f>B22*B23</f>
        <v>0.23776368884872717</v>
      </c>
      <c r="C24" s="7"/>
      <c r="D24" s="7" t="s">
        <v>33</v>
      </c>
      <c r="E24" s="7"/>
      <c r="F24" s="7"/>
    </row>
    <row r="25" spans="1:6" ht="16.5" thickBot="1" x14ac:dyDescent="0.5">
      <c r="A25" s="7" t="s">
        <v>36</v>
      </c>
      <c r="B25" s="18">
        <f>B15/B24</f>
        <v>0.6107764423708697</v>
      </c>
      <c r="C25" t="s">
        <v>40</v>
      </c>
      <c r="D25" s="22" t="s">
        <v>20</v>
      </c>
      <c r="E25" s="24"/>
      <c r="F25" s="23"/>
    </row>
    <row r="26" spans="1:6" ht="16.5" thickBot="1" x14ac:dyDescent="0.5">
      <c r="A26" s="11" t="s">
        <v>39</v>
      </c>
      <c r="B26" s="18">
        <f>((B25*4)/3.1416)^0.5</f>
        <v>0.88185197221818656</v>
      </c>
      <c r="C26" s="7" t="s">
        <v>10</v>
      </c>
      <c r="D26" s="40"/>
      <c r="E26" s="40"/>
      <c r="F26" s="40"/>
    </row>
    <row r="27" spans="1:6" ht="16" x14ac:dyDescent="0.45">
      <c r="A27" s="7"/>
      <c r="B27" s="12"/>
      <c r="C27" s="7"/>
      <c r="D27" s="7"/>
      <c r="E27" s="7"/>
      <c r="F27" s="7"/>
    </row>
    <row r="28" spans="1:6" ht="16" x14ac:dyDescent="0.45">
      <c r="A28" s="7" t="s">
        <v>14</v>
      </c>
      <c r="B28" s="12" t="s">
        <v>11</v>
      </c>
      <c r="C28" s="7"/>
      <c r="D28" s="13">
        <v>1.3</v>
      </c>
      <c r="E28" s="7" t="s">
        <v>10</v>
      </c>
      <c r="F28" s="7"/>
    </row>
    <row r="29" spans="1:6" ht="16" x14ac:dyDescent="0.45">
      <c r="A29" s="7"/>
      <c r="B29" s="12" t="s">
        <v>12</v>
      </c>
      <c r="C29" s="7"/>
      <c r="D29" s="13">
        <v>1.9</v>
      </c>
      <c r="E29" s="7" t="s">
        <v>10</v>
      </c>
      <c r="F29" s="7"/>
    </row>
    <row r="30" spans="1:6" ht="16" x14ac:dyDescent="0.45">
      <c r="A30" s="7"/>
      <c r="B30" s="12" t="s">
        <v>13</v>
      </c>
      <c r="C30" s="7"/>
      <c r="D30" s="13">
        <v>2.8</v>
      </c>
      <c r="E30" s="7" t="s">
        <v>10</v>
      </c>
      <c r="F30" s="7"/>
    </row>
    <row r="31" spans="1:6" ht="16.5" thickBot="1" x14ac:dyDescent="0.5">
      <c r="A31" s="7"/>
      <c r="B31" s="12"/>
      <c r="C31" s="7"/>
      <c r="D31" s="7"/>
      <c r="E31" s="7"/>
      <c r="F31" s="7"/>
    </row>
    <row r="32" spans="1:6" ht="16.5" thickBot="1" x14ac:dyDescent="0.5">
      <c r="A32" s="7" t="s">
        <v>30</v>
      </c>
      <c r="B32" s="19">
        <v>0.84499999999999997</v>
      </c>
      <c r="C32" s="7"/>
      <c r="D32" s="41" t="s">
        <v>41</v>
      </c>
      <c r="E32" s="42"/>
      <c r="F32" s="43"/>
    </row>
    <row r="33" spans="1:6" ht="16.5" thickBot="1" x14ac:dyDescent="0.5">
      <c r="A33" s="7" t="s">
        <v>31</v>
      </c>
      <c r="B33" s="20">
        <f>B12/2</f>
        <v>0.215</v>
      </c>
      <c r="C33" s="7" t="s">
        <v>10</v>
      </c>
      <c r="D33" s="44" t="s">
        <v>42</v>
      </c>
      <c r="E33" s="45"/>
      <c r="F33" s="46"/>
    </row>
    <row r="34" spans="1:6" ht="16" x14ac:dyDescent="0.45">
      <c r="A34" s="14" t="s">
        <v>32</v>
      </c>
      <c r="B34" s="20">
        <f>B26/2</f>
        <v>0.44092598610909328</v>
      </c>
      <c r="C34" s="7" t="s">
        <v>10</v>
      </c>
      <c r="D34" s="7"/>
      <c r="E34" s="7"/>
      <c r="F34" s="7"/>
    </row>
    <row r="35" spans="1:6" ht="16" x14ac:dyDescent="0.45">
      <c r="A35" s="7" t="s">
        <v>21</v>
      </c>
      <c r="B35" s="20">
        <f>(B34-B33)</f>
        <v>0.22592598610909329</v>
      </c>
      <c r="C35" s="7" t="s">
        <v>10</v>
      </c>
      <c r="D35" s="7"/>
      <c r="E35" s="7"/>
      <c r="F35" s="7"/>
    </row>
    <row r="36" spans="1:6" ht="16" x14ac:dyDescent="0.45">
      <c r="A36" s="7" t="s">
        <v>23</v>
      </c>
      <c r="B36" s="20">
        <f>B32</f>
        <v>0.84499999999999997</v>
      </c>
      <c r="C36" s="7" t="s">
        <v>10</v>
      </c>
      <c r="D36" s="7"/>
      <c r="E36" s="7"/>
      <c r="F36" s="7"/>
    </row>
    <row r="37" spans="1:6" ht="16.5" thickBot="1" x14ac:dyDescent="0.5">
      <c r="A37" s="7" t="s">
        <v>38</v>
      </c>
      <c r="B37" s="20">
        <f>B35/B36</f>
        <v>0.26736803089833527</v>
      </c>
      <c r="C37" s="7"/>
      <c r="D37" s="7"/>
      <c r="E37" s="7"/>
      <c r="F37" s="7"/>
    </row>
    <row r="38" spans="1:6" ht="18" thickBot="1" x14ac:dyDescent="0.5">
      <c r="A38" s="25" t="s">
        <v>22</v>
      </c>
      <c r="B38" s="38">
        <f>ATAN(B37)</f>
        <v>0.26125707796796116</v>
      </c>
      <c r="C38" s="7"/>
      <c r="D38" s="7"/>
      <c r="E38" s="7"/>
      <c r="F38" s="7"/>
    </row>
    <row r="39" spans="1:6" ht="18" thickBot="1" x14ac:dyDescent="0.5">
      <c r="A39" s="25" t="s">
        <v>24</v>
      </c>
      <c r="B39" s="26">
        <f>B38*(180/3.1416)</f>
        <v>14.968892931701365</v>
      </c>
      <c r="C39" s="7"/>
      <c r="D39" s="7"/>
      <c r="E39" s="7"/>
      <c r="F39" s="7"/>
    </row>
    <row r="40" spans="1:6" ht="16" x14ac:dyDescent="0.45">
      <c r="A40" s="7"/>
      <c r="B40" s="7"/>
      <c r="C40" s="7"/>
      <c r="D40" s="7"/>
      <c r="E40" s="7"/>
      <c r="F40" s="7"/>
    </row>
    <row r="41" spans="1:6" ht="16" x14ac:dyDescent="0.45">
      <c r="A41" s="7"/>
      <c r="B41" s="7"/>
      <c r="C41" s="7"/>
      <c r="D41" s="7"/>
      <c r="E41" s="7"/>
      <c r="F41" s="7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 Master</vt:lpstr>
      <vt:lpstr>BLUE 102BB</vt:lpstr>
      <vt:lpstr>RED 101 RR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2015-01-30T00:57:32Z</dcterms:created>
  <dcterms:modified xsi:type="dcterms:W3CDTF">2015-02-05T22:36:47Z</dcterms:modified>
</cp:coreProperties>
</file>