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HROMAZOA" sheetId="1" r:id="rId3"/>
    <sheet state="visible" name="Film Densities" sheetId="2" r:id="rId4"/>
  </sheets>
  <definedNames/>
  <calcPr/>
</workbook>
</file>

<file path=xl/sharedStrings.xml><?xml version="1.0" encoding="utf-8"?>
<sst xmlns="http://schemas.openxmlformats.org/spreadsheetml/2006/main" count="51" uniqueCount="49">
  <si>
    <t>1 SF of Material</t>
  </si>
  <si>
    <t>mass (g)</t>
  </si>
  <si>
    <t>0.4mm Thick Vinyl Dichro</t>
  </si>
  <si>
    <t>0.12mm Urethane</t>
  </si>
  <si>
    <t>0.09mm Vinyl</t>
  </si>
  <si>
    <t>1mil mylar</t>
  </si>
  <si>
    <t>4' Ball</t>
  </si>
  <si>
    <t>Chromazoa III</t>
  </si>
  <si>
    <t>Tentacles</t>
  </si>
  <si>
    <t>Volume (m^3)</t>
  </si>
  <si>
    <t>Volume (Ft^3)</t>
  </si>
  <si>
    <t>Cost of Helium ($)</t>
  </si>
  <si>
    <t>Surface Area (M^2)</t>
  </si>
  <si>
    <t>Purity of Helium %</t>
  </si>
  <si>
    <t>Gas Weight (N)</t>
  </si>
  <si>
    <t>Envelope Weight (N)</t>
  </si>
  <si>
    <t>Bouyant Force (N)</t>
  </si>
  <si>
    <t>Payload (N)</t>
  </si>
  <si>
    <t>Payload (lb)</t>
  </si>
  <si>
    <t>Total=</t>
  </si>
  <si>
    <t>Quantity</t>
  </si>
  <si>
    <t>Weight/Quantity</t>
  </si>
  <si>
    <t>Weight (lbs)</t>
  </si>
  <si>
    <t>0.254" dia. Poles</t>
  </si>
  <si>
    <t>39.3'</t>
  </si>
  <si>
    <t>0.021 lbs/ft</t>
  </si>
  <si>
    <t>0.375" dia. Poles</t>
  </si>
  <si>
    <t>8'</t>
  </si>
  <si>
    <t>0.031 lbs/ft</t>
  </si>
  <si>
    <t>1" Wide Mylar Tape</t>
  </si>
  <si>
    <t>0.25 lbs/25ft</t>
  </si>
  <si>
    <t>Mylar 1mil Thick</t>
  </si>
  <si>
    <t>2.2m^2</t>
  </si>
  <si>
    <t>0.0285kg/m^2</t>
  </si>
  <si>
    <t>Primary Gas Valve</t>
  </si>
  <si>
    <t>0.006 lbs/ea</t>
  </si>
  <si>
    <t>Tentacle Gas Valves</t>
  </si>
  <si>
    <t>Total Joint Weight</t>
  </si>
  <si>
    <t>0.029 lbs/ea</t>
  </si>
  <si>
    <t>Teensey</t>
  </si>
  <si>
    <t>LED strip</t>
  </si>
  <si>
    <t>Fairy Lights</t>
  </si>
  <si>
    <t>0.0057 lbs/ea</t>
  </si>
  <si>
    <t>Ring Lights</t>
  </si>
  <si>
    <t>0.046 lbs/ea</t>
  </si>
  <si>
    <t>Tether Wire</t>
  </si>
  <si>
    <t>Dicro Decorations</t>
  </si>
  <si>
    <t>0.009 lbs/ft^2</t>
  </si>
  <si>
    <t>Gimbal+Camera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</si>
</sst>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>
    <font>
      <sz val="12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">
    <xf borderId="0" fillId="0" fontId="0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1.22" defaultRowHeight="15.0"/>
  <cols>
    <col customWidth="1" min="1" max="1" width="20.78"/>
    <col customWidth="1" min="2" max="2" width="14.11"/>
    <col customWidth="1" min="3" max="3" width="15.11"/>
    <col customWidth="1" min="4" max="4" width="15.0"/>
    <col customWidth="1" min="5" max="5" width="6.78"/>
    <col customWidth="1" min="6" max="6" width="9.11"/>
    <col customWidth="1" min="7" max="26" width="10.56"/>
  </cols>
  <sheetData>
    <row r="1" ht="15.75">
      <c r="B1" t="s">
        <v>6</v>
      </c>
      <c r="C1" t="s">
        <v>7</v>
      </c>
      <c r="D1" t="s">
        <v>8</v>
      </c>
    </row>
    <row r="2" ht="15.75">
      <c r="A2" t="s">
        <v>9</v>
      </c>
      <c r="B2">
        <v>0.948</v>
      </c>
      <c r="C2">
        <v>3.0</v>
      </c>
      <c r="D2">
        <v>0.23</v>
      </c>
      <c r="F2">
        <f t="shared" ref="F2:F5" si="2">SUM(C2+8*D2)</f>
        <v>4.84</v>
      </c>
    </row>
    <row r="3" ht="15.75">
      <c r="A3" t="s">
        <v>10</v>
      </c>
      <c r="B3">
        <f t="shared" ref="B3:D3" si="1">B2*35.3147</f>
        <v>33.4783356</v>
      </c>
      <c r="C3">
        <f t="shared" si="1"/>
        <v>105.9441</v>
      </c>
      <c r="D3">
        <f t="shared" si="1"/>
        <v>8.122381</v>
      </c>
      <c r="F3">
        <f t="shared" si="2"/>
        <v>170.923148</v>
      </c>
    </row>
    <row r="4" ht="15.75">
      <c r="A4" t="s">
        <v>11</v>
      </c>
      <c r="B4">
        <f t="shared" ref="B4:D4" si="3">B3*1.14</f>
        <v>38.16530258</v>
      </c>
      <c r="C4">
        <f t="shared" si="3"/>
        <v>120.776274</v>
      </c>
      <c r="D4">
        <f t="shared" si="3"/>
        <v>9.25951434</v>
      </c>
      <c r="F4">
        <f t="shared" si="2"/>
        <v>194.8523887</v>
      </c>
    </row>
    <row r="5" ht="15.75">
      <c r="A5" t="s">
        <v>12</v>
      </c>
      <c r="B5">
        <v>1.42</v>
      </c>
      <c r="C5">
        <v>10.56</v>
      </c>
      <c r="D5">
        <v>3.55</v>
      </c>
      <c r="F5">
        <f t="shared" si="2"/>
        <v>38.96</v>
      </c>
    </row>
    <row r="6" ht="15.75">
      <c r="A6" t="s">
        <v>13</v>
      </c>
      <c r="B6">
        <v>0.8</v>
      </c>
      <c r="C6">
        <v>0.9</v>
      </c>
      <c r="D6">
        <v>0.9</v>
      </c>
      <c r="F6">
        <v>0.9</v>
      </c>
    </row>
    <row r="7" ht="15.75">
      <c r="A7" t="s">
        <v>14</v>
      </c>
      <c r="B7">
        <f t="shared" ref="B7:D7" si="4">(B2*B6*0.1786)+((1-B6)*B2*1.29)*9.8</f>
        <v>2.53237344</v>
      </c>
      <c r="C7">
        <f t="shared" si="4"/>
        <v>4.27482</v>
      </c>
      <c r="D7">
        <f t="shared" si="4"/>
        <v>0.3277362</v>
      </c>
      <c r="F7">
        <f t="shared" ref="F7:F11" si="6">SUM(C7+8*D7)</f>
        <v>6.8967096</v>
      </c>
    </row>
    <row r="8" ht="15.75">
      <c r="A8" t="s">
        <v>15</v>
      </c>
      <c r="B8">
        <f t="shared" ref="B8:D8" si="5">B5*0.0285*9.8</f>
        <v>0.396606</v>
      </c>
      <c r="C8">
        <f t="shared" si="5"/>
        <v>2.949408</v>
      </c>
      <c r="D8">
        <f t="shared" si="5"/>
        <v>0.991515</v>
      </c>
      <c r="F8">
        <f t="shared" si="6"/>
        <v>10.881528</v>
      </c>
    </row>
    <row r="9" ht="15.75">
      <c r="A9" t="s">
        <v>16</v>
      </c>
      <c r="B9">
        <f t="shared" ref="B9:D9" si="7">(B2*B6)*1.29*9.8</f>
        <v>9.5876928</v>
      </c>
      <c r="C9">
        <f t="shared" si="7"/>
        <v>34.1334</v>
      </c>
      <c r="D9">
        <f t="shared" si="7"/>
        <v>2.616894</v>
      </c>
      <c r="F9">
        <f t="shared" si="6"/>
        <v>55.068552</v>
      </c>
    </row>
    <row r="10" ht="15.75">
      <c r="A10" t="s">
        <v>17</v>
      </c>
      <c r="B10">
        <f t="shared" ref="B10:D10" si="8">B9-B8-B7</f>
        <v>6.65871336</v>
      </c>
      <c r="C10">
        <f t="shared" si="8"/>
        <v>26.909172</v>
      </c>
      <c r="D10">
        <f t="shared" si="8"/>
        <v>1.2976428</v>
      </c>
      <c r="F10">
        <f t="shared" si="6"/>
        <v>37.2903144</v>
      </c>
    </row>
    <row r="11" ht="15.75">
      <c r="A11" t="s">
        <v>18</v>
      </c>
      <c r="B11">
        <f t="shared" ref="B11:D11" si="9">B10*0.224809</f>
        <v>1.496938692</v>
      </c>
      <c r="C11">
        <f t="shared" si="9"/>
        <v>6.049424048</v>
      </c>
      <c r="D11">
        <f t="shared" si="9"/>
        <v>0.2917217802</v>
      </c>
      <c r="E11" t="s">
        <v>19</v>
      </c>
      <c r="F11">
        <f t="shared" si="6"/>
        <v>8.38319829</v>
      </c>
    </row>
    <row r="13" ht="15.75">
      <c r="B13" t="s">
        <v>20</v>
      </c>
      <c r="C13" t="s">
        <v>21</v>
      </c>
      <c r="D13" t="s">
        <v>22</v>
      </c>
    </row>
    <row r="14" ht="15.75">
      <c r="A14" t="s">
        <v>23</v>
      </c>
      <c r="B14" t="s">
        <v>24</v>
      </c>
      <c r="C14" t="s">
        <v>25</v>
      </c>
      <c r="D14">
        <v>0.82</v>
      </c>
    </row>
    <row r="15" ht="15.75">
      <c r="A15" t="s">
        <v>26</v>
      </c>
      <c r="B15" t="s">
        <v>27</v>
      </c>
      <c r="C15" t="s">
        <v>28</v>
      </c>
      <c r="D15">
        <v>0.248</v>
      </c>
    </row>
    <row r="16" ht="15.75">
      <c r="A16" t="s">
        <v>29</v>
      </c>
      <c r="B16">
        <v>2.0</v>
      </c>
      <c r="C16" t="s">
        <v>30</v>
      </c>
      <c r="D16">
        <v>0.5</v>
      </c>
    </row>
    <row r="17" ht="15.75">
      <c r="A17" t="s">
        <v>31</v>
      </c>
      <c r="B17" t="s">
        <v>32</v>
      </c>
      <c r="C17" t="s">
        <v>33</v>
      </c>
      <c r="D17">
        <v>0.627</v>
      </c>
    </row>
    <row r="18" ht="15.75">
      <c r="A18" t="s">
        <v>34</v>
      </c>
      <c r="B18">
        <v>1.0</v>
      </c>
      <c r="C18" t="s">
        <v>35</v>
      </c>
      <c r="D18">
        <v>0.006</v>
      </c>
    </row>
    <row r="19" ht="15.75">
      <c r="A19" t="s">
        <v>36</v>
      </c>
      <c r="B19">
        <v>8.0</v>
      </c>
      <c r="C19" t="s">
        <v>35</v>
      </c>
      <c r="D19">
        <v>0.048</v>
      </c>
    </row>
    <row r="20" ht="15.75">
      <c r="A20" t="s">
        <v>37</v>
      </c>
      <c r="B20">
        <v>9.0</v>
      </c>
      <c r="C20" t="s">
        <v>38</v>
      </c>
      <c r="D20">
        <v>0.2</v>
      </c>
    </row>
    <row r="21" ht="15.75">
      <c r="A21" t="s">
        <v>39</v>
      </c>
      <c r="D21">
        <v>0.0066</v>
      </c>
    </row>
    <row r="22" ht="15.75">
      <c r="A22" t="s">
        <v>40</v>
      </c>
      <c r="D22">
        <v>0.3</v>
      </c>
    </row>
    <row r="23" ht="15.75">
      <c r="A23" t="s">
        <v>41</v>
      </c>
      <c r="B23">
        <v>5.0</v>
      </c>
      <c r="C23" t="s">
        <v>42</v>
      </c>
      <c r="D23">
        <v>0.0285</v>
      </c>
    </row>
    <row r="24" ht="15.75">
      <c r="A24" t="s">
        <v>43</v>
      </c>
      <c r="B24">
        <v>2.0</v>
      </c>
      <c r="C24" t="s">
        <v>44</v>
      </c>
      <c r="D24">
        <v>0.092</v>
      </c>
    </row>
    <row r="25" ht="15.75">
      <c r="A25" t="s">
        <v>45</v>
      </c>
      <c r="D25">
        <v>0.4375</v>
      </c>
    </row>
    <row r="26" ht="15.75">
      <c r="A26" t="s">
        <v>46</v>
      </c>
      <c r="B26">
        <v>10.0</v>
      </c>
      <c r="C26" t="s">
        <v>47</v>
      </c>
      <c r="D26">
        <v>0.09</v>
      </c>
      <c r="E26" t="s">
        <v>19</v>
      </c>
      <c r="F26">
        <f>SUM(D14:D32)</f>
        <v>3.9036</v>
      </c>
    </row>
    <row r="27" ht="15.75">
      <c r="A27" t="s">
        <v>48</v>
      </c>
      <c r="D27">
        <v>0.5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1.22" defaultRowHeight="15.0"/>
  <cols>
    <col customWidth="1" min="1" max="1" width="24.0"/>
    <col customWidth="1" min="2" max="26" width="10.56"/>
  </cols>
  <sheetData>
    <row r="1" ht="15.75">
      <c r="A1" t="s">
        <v>0</v>
      </c>
      <c r="B1" t="s">
        <v>1</v>
      </c>
    </row>
    <row r="2" ht="15.75">
      <c r="A2" t="s">
        <v>2</v>
      </c>
      <c r="B2">
        <v>48.0</v>
      </c>
    </row>
    <row r="3" ht="15.75">
      <c r="A3" t="s">
        <v>3</v>
      </c>
      <c r="B3">
        <v>14.0</v>
      </c>
    </row>
    <row r="4" ht="15.75">
      <c r="A4" t="s">
        <v>4</v>
      </c>
      <c r="B4">
        <v>12.0</v>
      </c>
    </row>
    <row r="5" ht="15.75">
      <c r="A5" t="s">
        <v>5</v>
      </c>
      <c r="B5">
        <v>2.0</v>
      </c>
    </row>
  </sheetData>
  <drawing r:id="rId1"/>
</worksheet>
</file>