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840"/>
  </bookViews>
  <sheets>
    <sheet name="FormTough" sheetId="1" r:id="rId1"/>
  </sheets>
  <definedNames>
    <definedName name="solver_adj" localSheetId="0" hidden="1">FormTough!#REF!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FormTough!#REF!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27.3</definedName>
    <definedName name="solver_ver" localSheetId="0" hidden="1">3</definedName>
  </definedNames>
  <calcPr calcId="145621"/>
</workbook>
</file>

<file path=xl/calcChain.xml><?xml version="1.0" encoding="utf-8"?>
<calcChain xmlns="http://schemas.openxmlformats.org/spreadsheetml/2006/main">
  <c r="S27" i="1" l="1"/>
  <c r="T27" i="1" s="1"/>
  <c r="U27" i="1" s="1"/>
  <c r="S4" i="1"/>
  <c r="T4" i="1" s="1"/>
  <c r="U4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3" i="1"/>
  <c r="T3" i="1"/>
  <c r="U3" i="1" s="1"/>
  <c r="U2" i="1"/>
  <c r="T2" i="1"/>
  <c r="H2" i="1"/>
  <c r="C3" i="1"/>
  <c r="H3" i="1" s="1"/>
  <c r="B2" i="1"/>
  <c r="S28" i="1" l="1"/>
  <c r="I2" i="1"/>
  <c r="C4" i="1"/>
  <c r="I3" i="1"/>
  <c r="T28" i="1" l="1"/>
  <c r="U28" i="1" s="1"/>
  <c r="S29" i="1"/>
  <c r="T5" i="1"/>
  <c r="U5" i="1" s="1"/>
  <c r="H4" i="1"/>
  <c r="C5" i="1"/>
  <c r="T29" i="1" l="1"/>
  <c r="U29" i="1" s="1"/>
  <c r="T6" i="1"/>
  <c r="U6" i="1" s="1"/>
  <c r="H5" i="1"/>
  <c r="C6" i="1"/>
  <c r="I4" i="1"/>
  <c r="T7" i="1" l="1"/>
  <c r="U7" i="1" s="1"/>
  <c r="C7" i="1"/>
  <c r="H6" i="1"/>
  <c r="I5" i="1"/>
  <c r="T8" i="1" l="1"/>
  <c r="U8" i="1" s="1"/>
  <c r="I6" i="1"/>
  <c r="C8" i="1"/>
  <c r="H7" i="1"/>
  <c r="T9" i="1" l="1"/>
  <c r="U9" i="1" s="1"/>
  <c r="I7" i="1"/>
  <c r="H8" i="1"/>
  <c r="C9" i="1"/>
  <c r="T10" i="1" l="1"/>
  <c r="U10" i="1" s="1"/>
  <c r="I8" i="1"/>
  <c r="C10" i="1"/>
  <c r="H9" i="1"/>
  <c r="T11" i="1" l="1"/>
  <c r="U11" i="1" s="1"/>
  <c r="C11" i="1"/>
  <c r="H10" i="1"/>
  <c r="I9" i="1"/>
  <c r="T12" i="1" l="1"/>
  <c r="U12" i="1" s="1"/>
  <c r="H11" i="1"/>
  <c r="C12" i="1"/>
  <c r="I10" i="1"/>
  <c r="T13" i="1" l="1"/>
  <c r="U13" i="1" s="1"/>
  <c r="C13" i="1"/>
  <c r="H12" i="1"/>
  <c r="I11" i="1"/>
  <c r="T14" i="1" l="1"/>
  <c r="U14" i="1" s="1"/>
  <c r="I12" i="1"/>
  <c r="C14" i="1"/>
  <c r="H13" i="1"/>
  <c r="T15" i="1" l="1"/>
  <c r="U15" i="1" s="1"/>
  <c r="C15" i="1"/>
  <c r="H14" i="1"/>
  <c r="I13" i="1"/>
  <c r="T16" i="1" l="1"/>
  <c r="U16" i="1" s="1"/>
  <c r="I14" i="1"/>
  <c r="C16" i="1"/>
  <c r="H15" i="1"/>
  <c r="T17" i="1" l="1"/>
  <c r="U17" i="1" s="1"/>
  <c r="I15" i="1"/>
  <c r="H16" i="1"/>
  <c r="C17" i="1"/>
  <c r="T18" i="1" l="1"/>
  <c r="U18" i="1" s="1"/>
  <c r="C18" i="1"/>
  <c r="H17" i="1"/>
  <c r="I16" i="1"/>
  <c r="T19" i="1" l="1"/>
  <c r="U19" i="1" s="1"/>
  <c r="I17" i="1"/>
  <c r="H18" i="1"/>
  <c r="C19" i="1"/>
  <c r="T20" i="1" l="1"/>
  <c r="U20" i="1" s="1"/>
  <c r="I18" i="1"/>
  <c r="C20" i="1"/>
  <c r="H19" i="1"/>
  <c r="T21" i="1" l="1"/>
  <c r="U21" i="1" s="1"/>
  <c r="I19" i="1"/>
  <c r="H20" i="1"/>
  <c r="C21" i="1"/>
  <c r="T22" i="1" l="1"/>
  <c r="U22" i="1" s="1"/>
  <c r="I20" i="1"/>
  <c r="C22" i="1"/>
  <c r="H21" i="1"/>
  <c r="T23" i="1" l="1"/>
  <c r="U23" i="1" s="1"/>
  <c r="I21" i="1"/>
  <c r="C23" i="1"/>
  <c r="H22" i="1"/>
  <c r="T24" i="1" l="1"/>
  <c r="U24" i="1" s="1"/>
  <c r="C24" i="1"/>
  <c r="H23" i="1"/>
  <c r="I23" i="1" s="1"/>
  <c r="I22" i="1"/>
  <c r="T26" i="1" l="1"/>
  <c r="U26" i="1" s="1"/>
  <c r="T25" i="1"/>
  <c r="U25" i="1" s="1"/>
  <c r="H24" i="1"/>
  <c r="I24" i="1" s="1"/>
  <c r="C25" i="1"/>
  <c r="C26" i="1" l="1"/>
  <c r="H26" i="1" s="1"/>
  <c r="I26" i="1" s="1"/>
  <c r="H25" i="1"/>
  <c r="I25" i="1" s="1"/>
  <c r="M2" i="1" l="1"/>
  <c r="M3" i="1"/>
  <c r="M5" i="1" s="1"/>
  <c r="O20" i="1" l="1"/>
  <c r="O12" i="1"/>
  <c r="O4" i="1"/>
  <c r="O19" i="1"/>
  <c r="O11" i="1"/>
  <c r="O3" i="1"/>
  <c r="O16" i="1"/>
  <c r="O8" i="1"/>
  <c r="O15" i="1"/>
  <c r="O7" i="1"/>
  <c r="O22" i="1"/>
  <c r="O14" i="1"/>
  <c r="O6" i="1"/>
  <c r="O21" i="1"/>
  <c r="O13" i="1"/>
  <c r="O18" i="1"/>
  <c r="O10" i="1"/>
  <c r="O17" i="1"/>
  <c r="O9" i="1"/>
  <c r="O5" i="1"/>
  <c r="O2" i="1"/>
  <c r="M4" i="1"/>
  <c r="M7" i="1" s="1"/>
  <c r="P18" i="1" l="1"/>
  <c r="P8" i="1"/>
  <c r="Q8" i="1" s="1"/>
  <c r="P13" i="1"/>
  <c r="P16" i="1"/>
  <c r="Q16" i="1" s="1"/>
  <c r="P10" i="1"/>
  <c r="P15" i="1"/>
  <c r="Q15" i="1" s="1"/>
  <c r="P20" i="1"/>
  <c r="Q20" i="1" s="1"/>
  <c r="P2" i="1"/>
  <c r="Q2" i="1" s="1"/>
  <c r="P3" i="1"/>
  <c r="Q3" i="1" s="1"/>
  <c r="P6" i="1"/>
  <c r="Q6" i="1" s="1"/>
  <c r="P11" i="1"/>
  <c r="Q11" i="1" s="1"/>
  <c r="P21" i="1"/>
  <c r="Q21" i="1" s="1"/>
  <c r="P5" i="1"/>
  <c r="Q5" i="1" s="1"/>
  <c r="P14" i="1"/>
  <c r="P19" i="1"/>
  <c r="Q19" i="1" s="1"/>
  <c r="P9" i="1"/>
  <c r="Q9" i="1" s="1"/>
  <c r="P22" i="1"/>
  <c r="Q22" i="1" s="1"/>
  <c r="P4" i="1"/>
  <c r="Q4" i="1" s="1"/>
  <c r="P17" i="1"/>
  <c r="Q17" i="1" s="1"/>
  <c r="P7" i="1"/>
  <c r="Q7" i="1" s="1"/>
  <c r="P12" i="1"/>
  <c r="Q12" i="1" s="1"/>
  <c r="Q18" i="1"/>
  <c r="Q14" i="1"/>
  <c r="Q13" i="1"/>
  <c r="Q10" i="1"/>
  <c r="M8" i="1" l="1"/>
</calcChain>
</file>

<file path=xl/sharedStrings.xml><?xml version="1.0" encoding="utf-8"?>
<sst xmlns="http://schemas.openxmlformats.org/spreadsheetml/2006/main" count="25" uniqueCount="24">
  <si>
    <t>Resin</t>
  </si>
  <si>
    <t>Test</t>
  </si>
  <si>
    <t># pass</t>
  </si>
  <si>
    <t>Power (mW)</t>
  </si>
  <si>
    <t>Laser speed (mm/s)(mW/cm2)</t>
  </si>
  <si>
    <t>width of pass (mm)</t>
  </si>
  <si>
    <t># Passes</t>
  </si>
  <si>
    <t>Dose (mJ/cm2)</t>
  </si>
  <si>
    <t>ln (Dose)</t>
  </si>
  <si>
    <t>thickness (mm)</t>
  </si>
  <si>
    <t>ha (mm)</t>
  </si>
  <si>
    <t>Calc. Thicknes s (mm)</t>
  </si>
  <si>
    <t>residual (mm)</t>
  </si>
  <si>
    <t>Model ha</t>
  </si>
  <si>
    <t>model t</t>
  </si>
  <si>
    <t>intercept</t>
  </si>
  <si>
    <t>slope = Dp (mm)</t>
  </si>
  <si>
    <t>Ecrit fit (mJ/cm2)</t>
  </si>
  <si>
    <t>ha</t>
  </si>
  <si>
    <t>dha/dE</t>
  </si>
  <si>
    <t>Ecrit test (mJ/cm2)</t>
  </si>
  <si>
    <t>chi^2</t>
  </si>
  <si>
    <t>effiency</t>
  </si>
  <si>
    <t>Form Tough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</si>
</sst>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2" fontId="0" fillId="0" borderId="0" xfId="0" applyNumberFormat="1" applyFont="1" applyFill="1" applyAlignment="1">
      <alignment horizontal="center" wrapText="1"/>
    </xf>
    <xf numFmtId="0" fontId="0" fillId="0" borderId="0" xfId="0" applyFill="1"/>
    <xf numFmtId="0" fontId="0" fillId="0" borderId="0" xfId="0" applyFill="1" applyAlignment="1">
      <alignment horizontal="center" vertical="center"/>
    </xf>
    <xf numFmtId="2" fontId="0" fillId="0" borderId="0" xfId="0" applyNumberFormat="1" applyFill="1"/>
    <xf numFmtId="165" fontId="0" fillId="0" borderId="0" xfId="0" applyNumberFormat="1" applyFill="1"/>
    <xf numFmtId="164" fontId="2" fillId="0" borderId="0" xfId="0" applyNumberFormat="1" applyFont="1" applyFill="1"/>
    <xf numFmtId="0" fontId="0" fillId="0" borderId="0" xfId="0" applyFont="1" applyFill="1" applyAlignment="1">
      <alignment horizontal="left" wrapText="1"/>
    </xf>
    <xf numFmtId="164" fontId="0" fillId="0" borderId="0" xfId="0" applyNumberFormat="1"/>
    <xf numFmtId="164" fontId="0" fillId="0" borderId="0" xfId="0" applyNumberFormat="1" applyFill="1"/>
    <xf numFmtId="166" fontId="0" fillId="0" borderId="0" xfId="0" applyNumberFormat="1" applyFill="1"/>
    <xf numFmtId="11" fontId="0" fillId="0" borderId="0" xfId="0" applyNumberFormat="1"/>
    <xf numFmtId="165" fontId="0" fillId="0" borderId="0" xfId="0" applyNumberFormat="1"/>
    <xf numFmtId="164" fontId="0" fillId="3" borderId="0" xfId="0" applyNumberFormat="1" applyFont="1" applyFill="1" applyAlignment="1">
      <alignment horizontal="left"/>
    </xf>
    <xf numFmtId="164" fontId="0" fillId="3" borderId="0" xfId="0" applyNumberFormat="1" applyFill="1"/>
    <xf numFmtId="11" fontId="0" fillId="3" borderId="0" xfId="0" applyNumberFormat="1" applyFill="1"/>
    <xf numFmtId="0" fontId="0" fillId="3" borderId="0" xfId="0" applyFont="1" applyFill="1" applyAlignment="1">
      <alignment horizontal="left" wrapText="1"/>
    </xf>
    <xf numFmtId="165" fontId="0" fillId="3" borderId="0" xfId="0" applyNumberFormat="1" applyFill="1"/>
    <xf numFmtId="164" fontId="0" fillId="0" borderId="0" xfId="0" applyNumberFormat="1" applyFont="1" applyFill="1" applyAlignment="1">
      <alignment horizontal="left"/>
    </xf>
    <xf numFmtId="166" fontId="0" fillId="0" borderId="0" xfId="0" applyNumberFormat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97325641755064"/>
          <c:y val="6.6611173889546071E-2"/>
          <c:w val="0.78390374271059005"/>
          <c:h val="0.79539360590667185"/>
        </c:manualLayout>
      </c:layout>
      <c:scatterChart>
        <c:scatterStyle val="lineMarker"/>
        <c:varyColors val="0"/>
        <c:ser>
          <c:idx val="0"/>
          <c:order val="0"/>
          <c:tx>
            <c:strRef>
              <c:f>FormTough!$B$2</c:f>
              <c:strCache>
                <c:ptCount val="1"/>
                <c:pt idx="0">
                  <c:v>15 mW-2 Passes</c:v>
                </c:pt>
              </c:strCache>
            </c:strRef>
          </c:tx>
          <c:spPr>
            <a:ln w="28575">
              <a:noFill/>
            </a:ln>
          </c:spPr>
          <c:xVal>
            <c:numRef>
              <c:f>FormTough!$H$2:$H$26</c:f>
              <c:numCache>
                <c:formatCode>0.0</c:formatCode>
                <c:ptCount val="25"/>
                <c:pt idx="0">
                  <c:v>333.33333333333337</c:v>
                </c:pt>
                <c:pt idx="1">
                  <c:v>320</c:v>
                </c:pt>
                <c:pt idx="2">
                  <c:v>306.66666666666669</c:v>
                </c:pt>
                <c:pt idx="3">
                  <c:v>293.33333333333337</c:v>
                </c:pt>
                <c:pt idx="4">
                  <c:v>280.00000000000006</c:v>
                </c:pt>
                <c:pt idx="5">
                  <c:v>266.66666666666669</c:v>
                </c:pt>
                <c:pt idx="6">
                  <c:v>253.33333333333337</c:v>
                </c:pt>
                <c:pt idx="7">
                  <c:v>240.00000000000003</c:v>
                </c:pt>
                <c:pt idx="8">
                  <c:v>226.66666666666669</c:v>
                </c:pt>
                <c:pt idx="9">
                  <c:v>213.33333333333334</c:v>
                </c:pt>
                <c:pt idx="10">
                  <c:v>200.00000000000003</c:v>
                </c:pt>
                <c:pt idx="11">
                  <c:v>186.66666666666669</c:v>
                </c:pt>
                <c:pt idx="12">
                  <c:v>173.33333333333334</c:v>
                </c:pt>
                <c:pt idx="13">
                  <c:v>160</c:v>
                </c:pt>
                <c:pt idx="14">
                  <c:v>146.66666666666669</c:v>
                </c:pt>
                <c:pt idx="15">
                  <c:v>133.33333333333334</c:v>
                </c:pt>
                <c:pt idx="16">
                  <c:v>120.00000000000001</c:v>
                </c:pt>
                <c:pt idx="17">
                  <c:v>106.66666666666667</c:v>
                </c:pt>
                <c:pt idx="18">
                  <c:v>93.333333333333343</c:v>
                </c:pt>
                <c:pt idx="19">
                  <c:v>80</c:v>
                </c:pt>
                <c:pt idx="20">
                  <c:v>66.666666666666671</c:v>
                </c:pt>
                <c:pt idx="21">
                  <c:v>53.333333333333336</c:v>
                </c:pt>
                <c:pt idx="22">
                  <c:v>40</c:v>
                </c:pt>
                <c:pt idx="23">
                  <c:v>26.666666666666668</c:v>
                </c:pt>
                <c:pt idx="24">
                  <c:v>13.333333333333334</c:v>
                </c:pt>
              </c:numCache>
            </c:numRef>
          </c:xVal>
          <c:yVal>
            <c:numRef>
              <c:f>FormTough!$J$2:$J$26</c:f>
              <c:numCache>
                <c:formatCode>0.000</c:formatCode>
                <c:ptCount val="25"/>
                <c:pt idx="0">
                  <c:v>0.55300000000000005</c:v>
                </c:pt>
                <c:pt idx="1">
                  <c:v>0.54800000000000004</c:v>
                </c:pt>
                <c:pt idx="2">
                  <c:v>0.53400000000000003</c:v>
                </c:pt>
                <c:pt idx="3">
                  <c:v>0.51700000000000002</c:v>
                </c:pt>
                <c:pt idx="4">
                  <c:v>0.52</c:v>
                </c:pt>
                <c:pt idx="5">
                  <c:v>0.49299999999999999</c:v>
                </c:pt>
                <c:pt idx="6">
                  <c:v>0.48599999999999999</c:v>
                </c:pt>
                <c:pt idx="7">
                  <c:v>0.47899999999999998</c:v>
                </c:pt>
                <c:pt idx="8">
                  <c:v>0.46800000000000003</c:v>
                </c:pt>
                <c:pt idx="9">
                  <c:v>0.44</c:v>
                </c:pt>
                <c:pt idx="10">
                  <c:v>0.43099999999999999</c:v>
                </c:pt>
                <c:pt idx="11">
                  <c:v>0.41199999999999998</c:v>
                </c:pt>
                <c:pt idx="12">
                  <c:v>0.41099999999999998</c:v>
                </c:pt>
                <c:pt idx="13">
                  <c:v>0.38500000000000001</c:v>
                </c:pt>
                <c:pt idx="14">
                  <c:v>0.36899999999999999</c:v>
                </c:pt>
                <c:pt idx="15">
                  <c:v>0.32800000000000001</c:v>
                </c:pt>
                <c:pt idx="16">
                  <c:v>0.32600000000000001</c:v>
                </c:pt>
                <c:pt idx="17">
                  <c:v>0.28799999999999998</c:v>
                </c:pt>
                <c:pt idx="18">
                  <c:v>0.27</c:v>
                </c:pt>
                <c:pt idx="19">
                  <c:v>0.22900000000000001</c:v>
                </c:pt>
                <c:pt idx="20">
                  <c:v>0.159</c:v>
                </c:pt>
              </c:numCache>
            </c:numRef>
          </c:yVal>
          <c:smooth val="0"/>
        </c:ser>
        <c:ser>
          <c:idx val="3"/>
          <c:order val="1"/>
          <c:marker>
            <c:symbol val="none"/>
          </c:marker>
          <c:xVal>
            <c:numRef>
              <c:f>FormTough!$S$2:$S$29</c:f>
              <c:numCache>
                <c:formatCode>General</c:formatCode>
                <c:ptCount val="28"/>
                <c:pt idx="0">
                  <c:v>333</c:v>
                </c:pt>
                <c:pt idx="1">
                  <c:v>321</c:v>
                </c:pt>
                <c:pt idx="2">
                  <c:v>309</c:v>
                </c:pt>
                <c:pt idx="3">
                  <c:v>297</c:v>
                </c:pt>
                <c:pt idx="4">
                  <c:v>285</c:v>
                </c:pt>
                <c:pt idx="5">
                  <c:v>273</c:v>
                </c:pt>
                <c:pt idx="6">
                  <c:v>261</c:v>
                </c:pt>
                <c:pt idx="7">
                  <c:v>249</c:v>
                </c:pt>
                <c:pt idx="8">
                  <c:v>237</c:v>
                </c:pt>
                <c:pt idx="9">
                  <c:v>225</c:v>
                </c:pt>
                <c:pt idx="10">
                  <c:v>213</c:v>
                </c:pt>
                <c:pt idx="11">
                  <c:v>201</c:v>
                </c:pt>
                <c:pt idx="12">
                  <c:v>189</c:v>
                </c:pt>
                <c:pt idx="13">
                  <c:v>177</c:v>
                </c:pt>
                <c:pt idx="14">
                  <c:v>165</c:v>
                </c:pt>
                <c:pt idx="15">
                  <c:v>153</c:v>
                </c:pt>
                <c:pt idx="16">
                  <c:v>141</c:v>
                </c:pt>
                <c:pt idx="17">
                  <c:v>129</c:v>
                </c:pt>
                <c:pt idx="18">
                  <c:v>117</c:v>
                </c:pt>
                <c:pt idx="19">
                  <c:v>105</c:v>
                </c:pt>
                <c:pt idx="20">
                  <c:v>93</c:v>
                </c:pt>
                <c:pt idx="21">
                  <c:v>81</c:v>
                </c:pt>
                <c:pt idx="22">
                  <c:v>69</c:v>
                </c:pt>
                <c:pt idx="23">
                  <c:v>57</c:v>
                </c:pt>
                <c:pt idx="24">
                  <c:v>45</c:v>
                </c:pt>
                <c:pt idx="25">
                  <c:v>33</c:v>
                </c:pt>
                <c:pt idx="26">
                  <c:v>21</c:v>
                </c:pt>
                <c:pt idx="27">
                  <c:v>9</c:v>
                </c:pt>
              </c:numCache>
            </c:numRef>
          </c:xVal>
          <c:yVal>
            <c:numRef>
              <c:f>FormTough!$U$2:$U$29</c:f>
              <c:numCache>
                <c:formatCode>0.000</c:formatCode>
                <c:ptCount val="28"/>
                <c:pt idx="0">
                  <c:v>0.55293576247328879</c:v>
                </c:pt>
                <c:pt idx="1">
                  <c:v>0.54439890808919955</c:v>
                </c:pt>
                <c:pt idx="2">
                  <c:v>0.53553676296347141</c:v>
                </c:pt>
                <c:pt idx="3">
                  <c:v>0.52632355176142764</c:v>
                </c:pt>
                <c:pt idx="4">
                  <c:v>0.51673030874110393</c:v>
                </c:pt>
                <c:pt idx="5">
                  <c:v>0.50672432847501814</c:v>
                </c:pt>
                <c:pt idx="6">
                  <c:v>0.49626849302597931</c:v>
                </c:pt>
                <c:pt idx="7">
                  <c:v>0.48532044065360624</c:v>
                </c:pt>
                <c:pt idx="8">
                  <c:v>0.47383152903906184</c:v>
                </c:pt>
                <c:pt idx="9">
                  <c:v>0.46174552889376758</c:v>
                </c:pt>
                <c:pt idx="10">
                  <c:v>0.44899695917664167</c:v>
                </c:pt>
                <c:pt idx="11">
                  <c:v>0.43550893905163857</c:v>
                </c:pt>
                <c:pt idx="12">
                  <c:v>0.42119037781469171</c:v>
                </c:pt>
                <c:pt idx="13">
                  <c:v>0.40593224176609322</c:v>
                </c:pt>
                <c:pt idx="14">
                  <c:v>0.38960250843820593</c:v>
                </c:pt>
                <c:pt idx="15">
                  <c:v>0.37203921213679075</c:v>
                </c:pt>
                <c:pt idx="16">
                  <c:v>0.35304064295571436</c:v>
                </c:pt>
                <c:pt idx="17">
                  <c:v>0.33235117547489273</c:v>
                </c:pt>
                <c:pt idx="18">
                  <c:v>0.30964015764415609</c:v>
                </c:pt>
                <c:pt idx="19">
                  <c:v>0.28446933449147005</c:v>
                </c:pt>
                <c:pt idx="20">
                  <c:v>0.25624041407016923</c:v>
                </c:pt>
                <c:pt idx="21">
                  <c:v>0.22410620698382971</c:v>
                </c:pt>
                <c:pt idx="22">
                  <c:v>0.18680999780368546</c:v>
                </c:pt>
                <c:pt idx="23">
                  <c:v>0.14236994350794441</c:v>
                </c:pt>
                <c:pt idx="24">
                  <c:v>8.7385163660608042E-2</c:v>
                </c:pt>
                <c:pt idx="25">
                  <c:v>1.5242143205046405E-2</c:v>
                </c:pt>
                <c:pt idx="26">
                  <c:v>-8.989103074168947E-2</c:v>
                </c:pt>
                <c:pt idx="27">
                  <c:v>-0.28697520157255146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562560"/>
        <c:axId val="180564736"/>
      </c:scatterChart>
      <c:valAx>
        <c:axId val="180562560"/>
        <c:scaling>
          <c:orientation val="minMax"/>
          <c:max val="35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Dose (mJ/cm2)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80564736"/>
        <c:crosses val="autoZero"/>
        <c:crossBetween val="midCat"/>
      </c:valAx>
      <c:valAx>
        <c:axId val="180564736"/>
        <c:scaling>
          <c:orientation val="minMax"/>
          <c:max val="0.75000000000000011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thickness (mm)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80562560"/>
        <c:crossesAt val="0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97325641755064"/>
          <c:y val="6.6611173889546071E-2"/>
          <c:w val="0.78390374271059005"/>
          <c:h val="0.8152766456216085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FormTough!$H$2:$H$26</c:f>
              <c:numCache>
                <c:formatCode>0.0</c:formatCode>
                <c:ptCount val="25"/>
                <c:pt idx="0">
                  <c:v>333.33333333333337</c:v>
                </c:pt>
                <c:pt idx="1">
                  <c:v>320</c:v>
                </c:pt>
                <c:pt idx="2">
                  <c:v>306.66666666666669</c:v>
                </c:pt>
                <c:pt idx="3">
                  <c:v>293.33333333333337</c:v>
                </c:pt>
                <c:pt idx="4">
                  <c:v>280.00000000000006</c:v>
                </c:pt>
                <c:pt idx="5">
                  <c:v>266.66666666666669</c:v>
                </c:pt>
                <c:pt idx="6">
                  <c:v>253.33333333333337</c:v>
                </c:pt>
                <c:pt idx="7">
                  <c:v>240.00000000000003</c:v>
                </c:pt>
                <c:pt idx="8">
                  <c:v>226.66666666666669</c:v>
                </c:pt>
                <c:pt idx="9">
                  <c:v>213.33333333333334</c:v>
                </c:pt>
                <c:pt idx="10">
                  <c:v>200.00000000000003</c:v>
                </c:pt>
                <c:pt idx="11">
                  <c:v>186.66666666666669</c:v>
                </c:pt>
                <c:pt idx="12">
                  <c:v>173.33333333333334</c:v>
                </c:pt>
                <c:pt idx="13">
                  <c:v>160</c:v>
                </c:pt>
                <c:pt idx="14">
                  <c:v>146.66666666666669</c:v>
                </c:pt>
                <c:pt idx="15">
                  <c:v>133.33333333333334</c:v>
                </c:pt>
                <c:pt idx="16">
                  <c:v>120.00000000000001</c:v>
                </c:pt>
                <c:pt idx="17">
                  <c:v>106.66666666666667</c:v>
                </c:pt>
                <c:pt idx="18">
                  <c:v>93.333333333333343</c:v>
                </c:pt>
                <c:pt idx="19">
                  <c:v>80</c:v>
                </c:pt>
                <c:pt idx="20">
                  <c:v>66.666666666666671</c:v>
                </c:pt>
                <c:pt idx="21">
                  <c:v>53.333333333333336</c:v>
                </c:pt>
                <c:pt idx="22">
                  <c:v>40</c:v>
                </c:pt>
                <c:pt idx="23">
                  <c:v>26.666666666666668</c:v>
                </c:pt>
                <c:pt idx="24">
                  <c:v>13.333333333333334</c:v>
                </c:pt>
              </c:numCache>
            </c:numRef>
          </c:xVal>
          <c:yVal>
            <c:numRef>
              <c:f>FormTough!$Q$2:$Q$26</c:f>
              <c:numCache>
                <c:formatCode>0.000</c:formatCode>
                <c:ptCount val="25"/>
                <c:pt idx="0">
                  <c:v>-1.6848202550168168E-4</c:v>
                </c:pt>
                <c:pt idx="1">
                  <c:v>4.3268434294803093E-3</c:v>
                </c:pt>
                <c:pt idx="2">
                  <c:v>2.2634478638983158E-4</c:v>
                </c:pt>
                <c:pt idx="3">
                  <c:v>-6.4340341926866218E-3</c:v>
                </c:pt>
                <c:pt idx="4">
                  <c:v>7.386669053574102E-3</c:v>
                </c:pt>
                <c:pt idx="5">
                  <c:v>-8.2645839477731853E-3</c:v>
                </c:pt>
                <c:pt idx="6">
                  <c:v>-3.3336009178692172E-3</c:v>
                </c:pt>
                <c:pt idx="7">
                  <c:v>2.2426063067205737E-3</c:v>
                </c:pt>
                <c:pt idx="8">
                  <c:v>4.5378347314751211E-3</c:v>
                </c:pt>
                <c:pt idx="9">
                  <c:v>-9.3606858700445716E-3</c:v>
                </c:pt>
                <c:pt idx="10">
                  <c:v>-3.3488210705328592E-3</c:v>
                </c:pt>
                <c:pt idx="11">
                  <c:v>-6.300860245950779E-3</c:v>
                </c:pt>
                <c:pt idx="12">
                  <c:v>9.9368892241096796E-3</c:v>
                </c:pt>
                <c:pt idx="13">
                  <c:v>2.5550770071957607E-3</c:v>
                </c:pt>
                <c:pt idx="14">
                  <c:v>6.7941993850287874E-3</c:v>
                </c:pt>
                <c:pt idx="15">
                  <c:v>-1.2036350370057625E-2</c:v>
                </c:pt>
                <c:pt idx="16">
                  <c:v>1.0470839884436145E-2</c:v>
                </c:pt>
                <c:pt idx="17">
                  <c:v>-1.3245229232911049E-4</c:v>
                </c:pt>
                <c:pt idx="18">
                  <c:v>1.2927373331764747E-2</c:v>
                </c:pt>
                <c:pt idx="19">
                  <c:v>7.7833105849112461E-3</c:v>
                </c:pt>
                <c:pt idx="20">
                  <c:v>-1.9808116792342234E-2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609408"/>
        <c:axId val="180611328"/>
      </c:scatterChart>
      <c:valAx>
        <c:axId val="180609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Dose (mJ/cm2)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80611328"/>
        <c:crosses val="autoZero"/>
        <c:crossBetween val="midCat"/>
      </c:valAx>
      <c:valAx>
        <c:axId val="1806113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thickness (mm)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8060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504265</xdr:colOff>
      <xdr:row>1</xdr:row>
      <xdr:rowOff>33618</xdr:rowOff>
    </xdr:from>
    <xdr:to>
      <xdr:col>29</xdr:col>
      <xdr:colOff>168089</xdr:colOff>
      <xdr:row>21</xdr:row>
      <xdr:rowOff>56030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515470</xdr:colOff>
      <xdr:row>21</xdr:row>
      <xdr:rowOff>168089</xdr:rowOff>
    </xdr:from>
    <xdr:to>
      <xdr:col>29</xdr:col>
      <xdr:colOff>179295</xdr:colOff>
      <xdr:row>42</xdr:row>
      <xdr:rowOff>1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85" zoomScaleNormal="85" workbookViewId="0">
      <pane ySplit="1" topLeftCell="A2" activePane="bottomLeft" state="frozen"/>
      <selection pane="bottomLeft" activeCell="T32" sqref="T32"/>
    </sheetView>
  </sheetViews>
  <sheetFormatPr defaultRowHeight="15" x14ac:dyDescent="0.25"/>
  <cols>
    <col min="1" max="1" width="11.28515625" bestFit="1" customWidth="1"/>
    <col min="2" max="2" width="16" bestFit="1" customWidth="1"/>
    <col min="3" max="3" width="11.28515625" customWidth="1"/>
    <col min="5" max="5" width="11.140625" customWidth="1"/>
    <col min="6" max="6" width="9.28515625" bestFit="1" customWidth="1"/>
    <col min="7" max="9" width="9.28515625" customWidth="1"/>
    <col min="10" max="10" width="8.85546875" customWidth="1"/>
    <col min="11" max="11" width="5" style="5" customWidth="1"/>
    <col min="12" max="12" width="18" bestFit="1" customWidth="1"/>
    <col min="13" max="13" width="8.42578125" bestFit="1" customWidth="1"/>
    <col min="14" max="14" width="3.28515625" customWidth="1"/>
    <col min="15" max="15" width="8.42578125" style="5" bestFit="1" customWidth="1"/>
    <col min="16" max="16" width="10" style="5" bestFit="1" customWidth="1"/>
    <col min="17" max="17" width="11.7109375" style="5" bestFit="1" customWidth="1"/>
    <col min="18" max="18" width="4" style="5" customWidth="1"/>
    <col min="19" max="19" width="9.28515625" bestFit="1" customWidth="1"/>
    <col min="20" max="20" width="9.42578125" bestFit="1" customWidth="1"/>
    <col min="21" max="21" width="7.85546875" bestFit="1" customWidth="1"/>
    <col min="22" max="23" width="11.140625" customWidth="1"/>
  </cols>
  <sheetData>
    <row r="1" spans="1:24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/>
      <c r="O1" s="2" t="s">
        <v>10</v>
      </c>
      <c r="P1" s="2" t="s">
        <v>11</v>
      </c>
      <c r="Q1" s="2" t="s">
        <v>12</v>
      </c>
      <c r="R1" s="2"/>
      <c r="S1" s="2" t="s">
        <v>7</v>
      </c>
      <c r="T1" s="2" t="s">
        <v>13</v>
      </c>
      <c r="U1" s="2" t="s">
        <v>14</v>
      </c>
      <c r="V1" s="2"/>
      <c r="W1" s="2"/>
      <c r="X1" s="3"/>
    </row>
    <row r="2" spans="1:24" s="5" customFormat="1" x14ac:dyDescent="0.25">
      <c r="A2" s="24" t="s">
        <v>23</v>
      </c>
      <c r="B2" s="23" t="str">
        <f>TEXT(D2,"0")&amp;" mW-"&amp;TEXT(G2,"0")&amp;" Passes"</f>
        <v>15 mW-2 Passes</v>
      </c>
      <c r="C2" s="6">
        <v>25</v>
      </c>
      <c r="D2" s="7">
        <v>15</v>
      </c>
      <c r="E2" s="7">
        <v>1500</v>
      </c>
      <c r="F2" s="7">
        <v>0.09</v>
      </c>
      <c r="G2" s="8">
        <v>2</v>
      </c>
      <c r="H2" s="8">
        <f t="shared" ref="H2:H26" si="0">D2/E2/F2*G2*100*C2*$M$10</f>
        <v>333.33333333333337</v>
      </c>
      <c r="I2" s="7">
        <f t="shared" ref="I2:I26" si="1">LN(H2)</f>
        <v>5.8091429903140277</v>
      </c>
      <c r="J2" s="9">
        <v>0.55300000000000005</v>
      </c>
      <c r="L2" s="10" t="s">
        <v>15</v>
      </c>
      <c r="M2" s="11">
        <f>INTERCEPT(J2:J26,I2:I26)</f>
        <v>-0.79805661012893259</v>
      </c>
      <c r="N2"/>
      <c r="O2" s="12">
        <f>$M$5+$M$6*H2</f>
        <v>0.23260317303385755</v>
      </c>
      <c r="P2" s="13">
        <f>O2*LN(H2/$M$7)</f>
        <v>0.55316848202550173</v>
      </c>
      <c r="Q2" s="12">
        <f t="shared" ref="Q2:Q22" si="2">J2-P2</f>
        <v>-1.6848202550168168E-4</v>
      </c>
      <c r="S2">
        <v>333</v>
      </c>
      <c r="T2" s="14">
        <f>$M$5+$M$6*S2</f>
        <v>0.23260317303385755</v>
      </c>
      <c r="U2" s="11">
        <f>T2*LN(S2/$M$7)</f>
        <v>0.55293576247328879</v>
      </c>
      <c r="V2"/>
      <c r="W2"/>
      <c r="X2"/>
    </row>
    <row r="3" spans="1:24" s="5" customFormat="1" x14ac:dyDescent="0.25">
      <c r="A3" s="24"/>
      <c r="B3" s="23"/>
      <c r="C3" s="6">
        <f>C2-1</f>
        <v>24</v>
      </c>
      <c r="D3" s="7">
        <v>15</v>
      </c>
      <c r="E3" s="7">
        <v>1500</v>
      </c>
      <c r="F3" s="7">
        <v>0.09</v>
      </c>
      <c r="G3" s="8">
        <v>2</v>
      </c>
      <c r="H3" s="8">
        <f t="shared" si="0"/>
        <v>320</v>
      </c>
      <c r="I3" s="7">
        <f t="shared" si="1"/>
        <v>5.768320995793772</v>
      </c>
      <c r="J3" s="9">
        <v>0.54800000000000004</v>
      </c>
      <c r="L3" s="10" t="s">
        <v>16</v>
      </c>
      <c r="M3" s="11">
        <f>SLOPE(J2:J26,I2:I26)</f>
        <v>0.23260317303385755</v>
      </c>
      <c r="N3"/>
      <c r="O3" s="12">
        <f t="shared" ref="O3:O22" si="3">$M$5+$M$6*H3</f>
        <v>0.23260317303385755</v>
      </c>
      <c r="P3" s="13">
        <f t="shared" ref="P3:P22" si="4">O3*LN(H3/$M$7)</f>
        <v>0.54367315657051973</v>
      </c>
      <c r="Q3" s="12">
        <f t="shared" si="2"/>
        <v>4.3268434294803093E-3</v>
      </c>
      <c r="S3">
        <f>S2-12</f>
        <v>321</v>
      </c>
      <c r="T3" s="14">
        <f t="shared" ref="T3:T29" si="5">$M$5+$M$6*S3</f>
        <v>0.23260317303385755</v>
      </c>
      <c r="U3" s="11">
        <f t="shared" ref="U3:U26" si="6">T3*LN(S3/$M$7)</f>
        <v>0.54439890808919955</v>
      </c>
      <c r="V3"/>
      <c r="W3"/>
      <c r="X3"/>
    </row>
    <row r="4" spans="1:24" s="5" customFormat="1" x14ac:dyDescent="0.25">
      <c r="A4" s="24"/>
      <c r="B4" s="23"/>
      <c r="C4" s="6">
        <f t="shared" ref="C4:C26" si="7">C3-1</f>
        <v>23</v>
      </c>
      <c r="D4" s="7">
        <v>15</v>
      </c>
      <c r="E4" s="7">
        <v>1500</v>
      </c>
      <c r="F4" s="7">
        <v>0.09</v>
      </c>
      <c r="G4" s="8">
        <v>2</v>
      </c>
      <c r="H4" s="8">
        <f t="shared" si="0"/>
        <v>306.66666666666669</v>
      </c>
      <c r="I4" s="7">
        <f t="shared" si="1"/>
        <v>5.7257613813749764</v>
      </c>
      <c r="J4" s="9">
        <v>0.53400000000000003</v>
      </c>
      <c r="L4" s="10" t="s">
        <v>17</v>
      </c>
      <c r="M4" s="15">
        <f>EXP(-M2/M3)</f>
        <v>30.906886862936709</v>
      </c>
      <c r="N4"/>
      <c r="O4" s="12">
        <f t="shared" si="3"/>
        <v>0.23260317303385755</v>
      </c>
      <c r="P4" s="13">
        <f t="shared" si="4"/>
        <v>0.5337736552136102</v>
      </c>
      <c r="Q4" s="12">
        <f t="shared" si="2"/>
        <v>2.2634478638983158E-4</v>
      </c>
      <c r="S4">
        <f t="shared" ref="S4:S26" si="8">S3-12</f>
        <v>309</v>
      </c>
      <c r="T4" s="14">
        <f t="shared" si="5"/>
        <v>0.23260317303385755</v>
      </c>
      <c r="U4" s="11">
        <f t="shared" si="6"/>
        <v>0.53553676296347141</v>
      </c>
      <c r="V4"/>
      <c r="W4"/>
      <c r="X4"/>
    </row>
    <row r="5" spans="1:24" s="5" customFormat="1" x14ac:dyDescent="0.25">
      <c r="A5" s="24"/>
      <c r="B5" s="23"/>
      <c r="C5" s="6">
        <f t="shared" si="7"/>
        <v>22</v>
      </c>
      <c r="D5" s="7">
        <v>15</v>
      </c>
      <c r="E5" s="7">
        <v>1500</v>
      </c>
      <c r="F5" s="7">
        <v>0.09</v>
      </c>
      <c r="G5" s="8">
        <v>2</v>
      </c>
      <c r="H5" s="8">
        <f t="shared" si="0"/>
        <v>293.33333333333337</v>
      </c>
      <c r="I5" s="7">
        <f t="shared" si="1"/>
        <v>5.6813096188041428</v>
      </c>
      <c r="J5" s="9">
        <v>0.51700000000000002</v>
      </c>
      <c r="L5" s="16" t="s">
        <v>18</v>
      </c>
      <c r="M5" s="17">
        <f>M3</f>
        <v>0.23260317303385755</v>
      </c>
      <c r="N5"/>
      <c r="O5" s="12">
        <f t="shared" si="3"/>
        <v>0.23260317303385755</v>
      </c>
      <c r="P5" s="13">
        <f t="shared" si="4"/>
        <v>0.52343403419268664</v>
      </c>
      <c r="Q5" s="12">
        <f t="shared" si="2"/>
        <v>-6.4340341926866218E-3</v>
      </c>
      <c r="S5">
        <f t="shared" si="8"/>
        <v>297</v>
      </c>
      <c r="T5" s="14">
        <f t="shared" si="5"/>
        <v>0.23260317303385755</v>
      </c>
      <c r="U5" s="11">
        <f t="shared" si="6"/>
        <v>0.52632355176142764</v>
      </c>
      <c r="V5"/>
      <c r="W5"/>
      <c r="X5"/>
    </row>
    <row r="6" spans="1:24" s="5" customFormat="1" x14ac:dyDescent="0.25">
      <c r="A6" s="24"/>
      <c r="B6" s="23"/>
      <c r="C6" s="6">
        <f t="shared" si="7"/>
        <v>21</v>
      </c>
      <c r="D6" s="7">
        <v>15</v>
      </c>
      <c r="E6" s="7">
        <v>1500</v>
      </c>
      <c r="F6" s="7">
        <v>0.09</v>
      </c>
      <c r="G6" s="8">
        <v>2</v>
      </c>
      <c r="H6" s="8">
        <f t="shared" si="0"/>
        <v>280.00000000000006</v>
      </c>
      <c r="I6" s="7">
        <f t="shared" si="1"/>
        <v>5.6347896031692501</v>
      </c>
      <c r="J6" s="9">
        <v>0.52</v>
      </c>
      <c r="L6" s="16" t="s">
        <v>19</v>
      </c>
      <c r="M6" s="18">
        <v>0</v>
      </c>
      <c r="N6"/>
      <c r="O6" s="12">
        <f t="shared" si="3"/>
        <v>0.23260317303385755</v>
      </c>
      <c r="P6" s="13">
        <f t="shared" si="4"/>
        <v>0.51261333094642592</v>
      </c>
      <c r="Q6" s="12">
        <f t="shared" si="2"/>
        <v>7.386669053574102E-3</v>
      </c>
      <c r="S6">
        <f t="shared" si="8"/>
        <v>285</v>
      </c>
      <c r="T6" s="14">
        <f t="shared" si="5"/>
        <v>0.23260317303385755</v>
      </c>
      <c r="U6" s="11">
        <f t="shared" si="6"/>
        <v>0.51673030874110393</v>
      </c>
      <c r="V6"/>
      <c r="W6"/>
      <c r="X6"/>
    </row>
    <row r="7" spans="1:24" x14ac:dyDescent="0.25">
      <c r="A7" s="24"/>
      <c r="B7" s="23"/>
      <c r="C7" s="6">
        <f t="shared" si="7"/>
        <v>20</v>
      </c>
      <c r="D7" s="7">
        <v>15</v>
      </c>
      <c r="E7" s="7">
        <v>1500</v>
      </c>
      <c r="F7" s="7">
        <v>0.09</v>
      </c>
      <c r="G7" s="8">
        <v>2</v>
      </c>
      <c r="H7" s="8">
        <f t="shared" si="0"/>
        <v>266.66666666666669</v>
      </c>
      <c r="I7" s="7">
        <f t="shared" si="1"/>
        <v>5.585999438999818</v>
      </c>
      <c r="J7" s="9">
        <v>0.49299999999999999</v>
      </c>
      <c r="L7" s="19" t="s">
        <v>20</v>
      </c>
      <c r="M7" s="20">
        <f>M4</f>
        <v>30.906886862936709</v>
      </c>
      <c r="O7" s="12">
        <f t="shared" si="3"/>
        <v>0.23260317303385755</v>
      </c>
      <c r="P7" s="13">
        <f t="shared" si="4"/>
        <v>0.50126458394777318</v>
      </c>
      <c r="Q7" s="12">
        <f t="shared" si="2"/>
        <v>-8.2645839477731853E-3</v>
      </c>
      <c r="S7">
        <f t="shared" si="8"/>
        <v>273</v>
      </c>
      <c r="T7" s="14">
        <f t="shared" si="5"/>
        <v>0.23260317303385755</v>
      </c>
      <c r="U7" s="11">
        <f t="shared" si="6"/>
        <v>0.50672432847501814</v>
      </c>
    </row>
    <row r="8" spans="1:24" x14ac:dyDescent="0.25">
      <c r="A8" s="24"/>
      <c r="B8" s="23"/>
      <c r="C8" s="6">
        <f t="shared" si="7"/>
        <v>19</v>
      </c>
      <c r="D8" s="7">
        <v>15</v>
      </c>
      <c r="E8" s="7">
        <v>1500</v>
      </c>
      <c r="F8" s="7">
        <v>0.09</v>
      </c>
      <c r="G8" s="8">
        <v>2</v>
      </c>
      <c r="H8" s="8">
        <f t="shared" si="0"/>
        <v>253.33333333333337</v>
      </c>
      <c r="I8" s="7">
        <f t="shared" si="1"/>
        <v>5.534706144612267</v>
      </c>
      <c r="J8" s="9">
        <v>0.48599999999999999</v>
      </c>
      <c r="L8" s="21" t="s">
        <v>21</v>
      </c>
      <c r="M8" s="22">
        <f>SUMSQ(Q2:Q26)</f>
        <v>1.3843557090373686E-3</v>
      </c>
      <c r="O8" s="12">
        <f t="shared" si="3"/>
        <v>0.23260317303385755</v>
      </c>
      <c r="P8" s="13">
        <f t="shared" si="4"/>
        <v>0.4893336009178692</v>
      </c>
      <c r="Q8" s="12">
        <f t="shared" si="2"/>
        <v>-3.3336009178692172E-3</v>
      </c>
      <c r="S8">
        <f t="shared" si="8"/>
        <v>261</v>
      </c>
      <c r="T8" s="14">
        <f t="shared" si="5"/>
        <v>0.23260317303385755</v>
      </c>
      <c r="U8" s="11">
        <f t="shared" si="6"/>
        <v>0.49626849302597931</v>
      </c>
    </row>
    <row r="9" spans="1:24" x14ac:dyDescent="0.25">
      <c r="A9" s="24"/>
      <c r="B9" s="23"/>
      <c r="C9" s="6">
        <f t="shared" si="7"/>
        <v>18</v>
      </c>
      <c r="D9" s="7">
        <v>15</v>
      </c>
      <c r="E9" s="7">
        <v>1500</v>
      </c>
      <c r="F9" s="7">
        <v>0.09</v>
      </c>
      <c r="G9" s="8">
        <v>2</v>
      </c>
      <c r="H9" s="8">
        <f t="shared" si="0"/>
        <v>240.00000000000003</v>
      </c>
      <c r="I9" s="7">
        <f t="shared" si="1"/>
        <v>5.4806389233419912</v>
      </c>
      <c r="J9" s="9">
        <v>0.47899999999999998</v>
      </c>
      <c r="O9" s="12">
        <f t="shared" si="3"/>
        <v>0.23260317303385755</v>
      </c>
      <c r="P9" s="13">
        <f t="shared" si="4"/>
        <v>0.47675739369327941</v>
      </c>
      <c r="Q9" s="12">
        <f t="shared" si="2"/>
        <v>2.2426063067205737E-3</v>
      </c>
      <c r="S9">
        <f t="shared" si="8"/>
        <v>249</v>
      </c>
      <c r="T9" s="14">
        <f t="shared" si="5"/>
        <v>0.23260317303385755</v>
      </c>
      <c r="U9" s="11">
        <f t="shared" si="6"/>
        <v>0.48532044065360624</v>
      </c>
    </row>
    <row r="10" spans="1:24" x14ac:dyDescent="0.25">
      <c r="A10" s="24"/>
      <c r="B10" s="23"/>
      <c r="C10" s="6">
        <f t="shared" si="7"/>
        <v>17</v>
      </c>
      <c r="D10" s="7">
        <v>15</v>
      </c>
      <c r="E10" s="7">
        <v>1500</v>
      </c>
      <c r="F10" s="7">
        <v>0.09</v>
      </c>
      <c r="G10" s="8">
        <v>2</v>
      </c>
      <c r="H10" s="8">
        <f t="shared" si="0"/>
        <v>226.66666666666669</v>
      </c>
      <c r="I10" s="7">
        <f t="shared" si="1"/>
        <v>5.4234805095020429</v>
      </c>
      <c r="J10" s="9">
        <v>0.46800000000000003</v>
      </c>
      <c r="L10" t="s">
        <v>22</v>
      </c>
      <c r="M10" s="4">
        <v>0.6</v>
      </c>
      <c r="O10" s="12">
        <f t="shared" si="3"/>
        <v>0.23260317303385755</v>
      </c>
      <c r="P10" s="13">
        <f t="shared" si="4"/>
        <v>0.46346216526852491</v>
      </c>
      <c r="Q10" s="12">
        <f t="shared" si="2"/>
        <v>4.5378347314751211E-3</v>
      </c>
      <c r="S10">
        <f t="shared" si="8"/>
        <v>237</v>
      </c>
      <c r="T10" s="14">
        <f t="shared" si="5"/>
        <v>0.23260317303385755</v>
      </c>
      <c r="U10" s="11">
        <f t="shared" si="6"/>
        <v>0.47383152903906184</v>
      </c>
    </row>
    <row r="11" spans="1:24" x14ac:dyDescent="0.25">
      <c r="A11" s="24"/>
      <c r="B11" s="23"/>
      <c r="C11" s="6">
        <f t="shared" si="7"/>
        <v>16</v>
      </c>
      <c r="D11" s="7">
        <v>15</v>
      </c>
      <c r="E11" s="7">
        <v>1500</v>
      </c>
      <c r="F11" s="7">
        <v>0.09</v>
      </c>
      <c r="G11" s="8">
        <v>2</v>
      </c>
      <c r="H11" s="8">
        <f t="shared" si="0"/>
        <v>213.33333333333334</v>
      </c>
      <c r="I11" s="7">
        <f t="shared" si="1"/>
        <v>5.3628558876856083</v>
      </c>
      <c r="J11" s="9">
        <v>0.44</v>
      </c>
      <c r="O11" s="12">
        <f t="shared" si="3"/>
        <v>0.23260317303385755</v>
      </c>
      <c r="P11" s="13">
        <f t="shared" si="4"/>
        <v>0.44936068587004457</v>
      </c>
      <c r="Q11" s="12">
        <f t="shared" si="2"/>
        <v>-9.3606858700445716E-3</v>
      </c>
      <c r="S11">
        <f t="shared" si="8"/>
        <v>225</v>
      </c>
      <c r="T11" s="14">
        <f t="shared" si="5"/>
        <v>0.23260317303385755</v>
      </c>
      <c r="U11" s="11">
        <f t="shared" si="6"/>
        <v>0.46174552889376758</v>
      </c>
    </row>
    <row r="12" spans="1:24" x14ac:dyDescent="0.25">
      <c r="A12" s="24"/>
      <c r="B12" s="23"/>
      <c r="C12" s="6">
        <f t="shared" si="7"/>
        <v>15</v>
      </c>
      <c r="D12" s="7">
        <v>15</v>
      </c>
      <c r="E12" s="7">
        <v>1500</v>
      </c>
      <c r="F12" s="7">
        <v>0.09</v>
      </c>
      <c r="G12" s="8">
        <v>2</v>
      </c>
      <c r="H12" s="8">
        <f t="shared" si="0"/>
        <v>200.00000000000003</v>
      </c>
      <c r="I12" s="7">
        <f t="shared" si="1"/>
        <v>5.2983173665480372</v>
      </c>
      <c r="J12" s="9">
        <v>0.43099999999999999</v>
      </c>
      <c r="O12" s="12">
        <f t="shared" si="3"/>
        <v>0.23260317303385755</v>
      </c>
      <c r="P12" s="13">
        <f t="shared" si="4"/>
        <v>0.43434882107053285</v>
      </c>
      <c r="Q12" s="12">
        <f t="shared" si="2"/>
        <v>-3.3488210705328592E-3</v>
      </c>
      <c r="S12">
        <f t="shared" si="8"/>
        <v>213</v>
      </c>
      <c r="T12" s="14">
        <f t="shared" si="5"/>
        <v>0.23260317303385755</v>
      </c>
      <c r="U12" s="11">
        <f t="shared" si="6"/>
        <v>0.44899695917664167</v>
      </c>
    </row>
    <row r="13" spans="1:24" x14ac:dyDescent="0.25">
      <c r="A13" s="24"/>
      <c r="B13" s="23"/>
      <c r="C13" s="6">
        <f t="shared" si="7"/>
        <v>14</v>
      </c>
      <c r="D13" s="7">
        <v>15</v>
      </c>
      <c r="E13" s="7">
        <v>1500</v>
      </c>
      <c r="F13" s="7">
        <v>0.09</v>
      </c>
      <c r="G13" s="8">
        <v>2</v>
      </c>
      <c r="H13" s="8">
        <f t="shared" si="0"/>
        <v>186.66666666666669</v>
      </c>
      <c r="I13" s="7">
        <f t="shared" si="1"/>
        <v>5.2293244950610855</v>
      </c>
      <c r="J13" s="9">
        <v>0.41199999999999998</v>
      </c>
      <c r="O13" s="12">
        <f t="shared" si="3"/>
        <v>0.23260317303385755</v>
      </c>
      <c r="P13" s="13">
        <f t="shared" si="4"/>
        <v>0.41830086024595076</v>
      </c>
      <c r="Q13" s="12">
        <f t="shared" si="2"/>
        <v>-6.300860245950779E-3</v>
      </c>
      <c r="S13">
        <f t="shared" si="8"/>
        <v>201</v>
      </c>
      <c r="T13" s="14">
        <f t="shared" si="5"/>
        <v>0.23260317303385755</v>
      </c>
      <c r="U13" s="11">
        <f t="shared" si="6"/>
        <v>0.43550893905163857</v>
      </c>
    </row>
    <row r="14" spans="1:24" x14ac:dyDescent="0.25">
      <c r="A14" s="24"/>
      <c r="B14" s="23"/>
      <c r="C14" s="6">
        <f t="shared" si="7"/>
        <v>13</v>
      </c>
      <c r="D14" s="7">
        <v>15</v>
      </c>
      <c r="E14" s="7">
        <v>1500</v>
      </c>
      <c r="F14" s="7">
        <v>0.09</v>
      </c>
      <c r="G14" s="8">
        <v>2</v>
      </c>
      <c r="H14" s="8">
        <f t="shared" si="0"/>
        <v>173.33333333333334</v>
      </c>
      <c r="I14" s="7">
        <f t="shared" si="1"/>
        <v>5.155216522907363</v>
      </c>
      <c r="J14" s="9">
        <v>0.41099999999999998</v>
      </c>
      <c r="O14" s="12">
        <f t="shared" si="3"/>
        <v>0.23260317303385755</v>
      </c>
      <c r="P14" s="13">
        <f t="shared" si="4"/>
        <v>0.4010631107758903</v>
      </c>
      <c r="Q14" s="12">
        <f t="shared" si="2"/>
        <v>9.9368892241096796E-3</v>
      </c>
      <c r="S14">
        <f t="shared" si="8"/>
        <v>189</v>
      </c>
      <c r="T14" s="14">
        <f t="shared" si="5"/>
        <v>0.23260317303385755</v>
      </c>
      <c r="U14" s="11">
        <f t="shared" si="6"/>
        <v>0.42119037781469171</v>
      </c>
    </row>
    <row r="15" spans="1:24" x14ac:dyDescent="0.25">
      <c r="A15" s="24"/>
      <c r="B15" s="23"/>
      <c r="C15" s="6">
        <f t="shared" si="7"/>
        <v>12</v>
      </c>
      <c r="D15" s="7">
        <v>15</v>
      </c>
      <c r="E15" s="7">
        <v>1500</v>
      </c>
      <c r="F15" s="7">
        <v>0.09</v>
      </c>
      <c r="G15" s="8">
        <v>2</v>
      </c>
      <c r="H15" s="8">
        <f t="shared" si="0"/>
        <v>160</v>
      </c>
      <c r="I15" s="7">
        <f t="shared" si="1"/>
        <v>5.0751738152338266</v>
      </c>
      <c r="J15" s="9">
        <v>0.38500000000000001</v>
      </c>
      <c r="O15" s="12">
        <f t="shared" si="3"/>
        <v>0.23260317303385755</v>
      </c>
      <c r="P15" s="13">
        <f t="shared" si="4"/>
        <v>0.38244492299280425</v>
      </c>
      <c r="Q15" s="12">
        <f t="shared" si="2"/>
        <v>2.5550770071957607E-3</v>
      </c>
      <c r="S15">
        <f t="shared" si="8"/>
        <v>177</v>
      </c>
      <c r="T15" s="14">
        <f t="shared" si="5"/>
        <v>0.23260317303385755</v>
      </c>
      <c r="U15" s="11">
        <f t="shared" si="6"/>
        <v>0.40593224176609322</v>
      </c>
    </row>
    <row r="16" spans="1:24" x14ac:dyDescent="0.25">
      <c r="A16" s="24"/>
      <c r="B16" s="23"/>
      <c r="C16" s="6">
        <f t="shared" si="7"/>
        <v>11</v>
      </c>
      <c r="D16" s="7">
        <v>15</v>
      </c>
      <c r="E16" s="7">
        <v>1500</v>
      </c>
      <c r="F16" s="7">
        <v>0.09</v>
      </c>
      <c r="G16" s="8">
        <v>2</v>
      </c>
      <c r="H16" s="8">
        <f t="shared" si="0"/>
        <v>146.66666666666669</v>
      </c>
      <c r="I16" s="7">
        <f t="shared" si="1"/>
        <v>4.9881624382441974</v>
      </c>
      <c r="J16" s="9">
        <v>0.36899999999999999</v>
      </c>
      <c r="O16" s="12">
        <f t="shared" si="3"/>
        <v>0.23260317303385755</v>
      </c>
      <c r="P16" s="13">
        <f t="shared" si="4"/>
        <v>0.36220580061497121</v>
      </c>
      <c r="Q16" s="12">
        <f t="shared" si="2"/>
        <v>6.7941993850287874E-3</v>
      </c>
      <c r="S16">
        <f t="shared" si="8"/>
        <v>165</v>
      </c>
      <c r="T16" s="14">
        <f t="shared" si="5"/>
        <v>0.23260317303385755</v>
      </c>
      <c r="U16" s="11">
        <f t="shared" si="6"/>
        <v>0.38960250843820593</v>
      </c>
    </row>
    <row r="17" spans="1:21" x14ac:dyDescent="0.25">
      <c r="A17" s="24"/>
      <c r="B17" s="23"/>
      <c r="C17" s="6">
        <f t="shared" si="7"/>
        <v>10</v>
      </c>
      <c r="D17" s="7">
        <v>15</v>
      </c>
      <c r="E17" s="7">
        <v>1500</v>
      </c>
      <c r="F17" s="7">
        <v>0.09</v>
      </c>
      <c r="G17" s="8">
        <v>2</v>
      </c>
      <c r="H17" s="8">
        <f t="shared" si="0"/>
        <v>133.33333333333334</v>
      </c>
      <c r="I17" s="7">
        <f t="shared" si="1"/>
        <v>4.8928522584398726</v>
      </c>
      <c r="J17" s="9">
        <v>0.32800000000000001</v>
      </c>
      <c r="O17" s="12">
        <f t="shared" si="3"/>
        <v>0.23260317303385755</v>
      </c>
      <c r="P17" s="13">
        <f t="shared" si="4"/>
        <v>0.34003635037005764</v>
      </c>
      <c r="Q17" s="12">
        <f t="shared" si="2"/>
        <v>-1.2036350370057625E-2</v>
      </c>
      <c r="S17">
        <f t="shared" si="8"/>
        <v>153</v>
      </c>
      <c r="T17" s="14">
        <f t="shared" si="5"/>
        <v>0.23260317303385755</v>
      </c>
      <c r="U17" s="11">
        <f t="shared" si="6"/>
        <v>0.37203921213679075</v>
      </c>
    </row>
    <row r="18" spans="1:21" x14ac:dyDescent="0.25">
      <c r="A18" s="24"/>
      <c r="B18" s="23"/>
      <c r="C18" s="6">
        <f t="shared" si="7"/>
        <v>9</v>
      </c>
      <c r="D18" s="7">
        <v>15</v>
      </c>
      <c r="E18" s="7">
        <v>1500</v>
      </c>
      <c r="F18" s="7">
        <v>0.09</v>
      </c>
      <c r="G18" s="8">
        <v>2</v>
      </c>
      <c r="H18" s="8">
        <f t="shared" si="0"/>
        <v>120.00000000000001</v>
      </c>
      <c r="I18" s="7">
        <f t="shared" si="1"/>
        <v>4.7874917427820458</v>
      </c>
      <c r="J18" s="9">
        <v>0.32600000000000001</v>
      </c>
      <c r="O18" s="12">
        <f t="shared" si="3"/>
        <v>0.23260317303385755</v>
      </c>
      <c r="P18" s="13">
        <f t="shared" si="4"/>
        <v>0.31552916011556387</v>
      </c>
      <c r="Q18" s="12">
        <f t="shared" si="2"/>
        <v>1.0470839884436145E-2</v>
      </c>
      <c r="S18">
        <f t="shared" si="8"/>
        <v>141</v>
      </c>
      <c r="T18" s="14">
        <f t="shared" si="5"/>
        <v>0.23260317303385755</v>
      </c>
      <c r="U18" s="11">
        <f t="shared" si="6"/>
        <v>0.35304064295571436</v>
      </c>
    </row>
    <row r="19" spans="1:21" x14ac:dyDescent="0.25">
      <c r="A19" s="24"/>
      <c r="B19" s="23"/>
      <c r="C19" s="6">
        <f t="shared" si="7"/>
        <v>8</v>
      </c>
      <c r="D19" s="7">
        <v>15</v>
      </c>
      <c r="E19" s="7">
        <v>1500</v>
      </c>
      <c r="F19" s="7">
        <v>0.09</v>
      </c>
      <c r="G19" s="8">
        <v>2</v>
      </c>
      <c r="H19" s="8">
        <f t="shared" si="0"/>
        <v>106.66666666666667</v>
      </c>
      <c r="I19" s="7">
        <f t="shared" si="1"/>
        <v>4.6697087071256629</v>
      </c>
      <c r="J19" s="9">
        <v>0.28799999999999998</v>
      </c>
      <c r="O19" s="12">
        <f t="shared" si="3"/>
        <v>0.23260317303385755</v>
      </c>
      <c r="P19" s="13">
        <f t="shared" si="4"/>
        <v>0.28813245229232909</v>
      </c>
      <c r="Q19" s="12">
        <f t="shared" si="2"/>
        <v>-1.3245229232911049E-4</v>
      </c>
      <c r="S19">
        <f t="shared" si="8"/>
        <v>129</v>
      </c>
      <c r="T19" s="14">
        <f t="shared" si="5"/>
        <v>0.23260317303385755</v>
      </c>
      <c r="U19" s="11">
        <f t="shared" si="6"/>
        <v>0.33235117547489273</v>
      </c>
    </row>
    <row r="20" spans="1:21" x14ac:dyDescent="0.25">
      <c r="A20" s="24"/>
      <c r="B20" s="23"/>
      <c r="C20" s="6">
        <f t="shared" si="7"/>
        <v>7</v>
      </c>
      <c r="D20" s="7">
        <v>15</v>
      </c>
      <c r="E20" s="7">
        <v>1500</v>
      </c>
      <c r="F20" s="7">
        <v>0.09</v>
      </c>
      <c r="G20" s="8">
        <v>2</v>
      </c>
      <c r="H20" s="8">
        <f t="shared" si="0"/>
        <v>93.333333333333343</v>
      </c>
      <c r="I20" s="7">
        <f t="shared" si="1"/>
        <v>4.5361773145011401</v>
      </c>
      <c r="J20" s="9">
        <v>0.27</v>
      </c>
      <c r="O20" s="12">
        <f t="shared" si="3"/>
        <v>0.23260317303385755</v>
      </c>
      <c r="P20" s="13">
        <f t="shared" si="4"/>
        <v>0.25707262666823527</v>
      </c>
      <c r="Q20" s="12">
        <f t="shared" si="2"/>
        <v>1.2927373331764747E-2</v>
      </c>
      <c r="S20">
        <f t="shared" si="8"/>
        <v>117</v>
      </c>
      <c r="T20" s="14">
        <f t="shared" si="5"/>
        <v>0.23260317303385755</v>
      </c>
      <c r="U20" s="11">
        <f t="shared" si="6"/>
        <v>0.30964015764415609</v>
      </c>
    </row>
    <row r="21" spans="1:21" x14ac:dyDescent="0.25">
      <c r="A21" s="24"/>
      <c r="B21" s="23"/>
      <c r="C21" s="6">
        <f t="shared" si="7"/>
        <v>6</v>
      </c>
      <c r="D21" s="7">
        <v>15</v>
      </c>
      <c r="E21" s="7">
        <v>1500</v>
      </c>
      <c r="F21" s="7">
        <v>0.09</v>
      </c>
      <c r="G21" s="8">
        <v>2</v>
      </c>
      <c r="H21" s="8">
        <f t="shared" si="0"/>
        <v>80</v>
      </c>
      <c r="I21" s="7">
        <f t="shared" si="1"/>
        <v>4.3820266346738812</v>
      </c>
      <c r="J21" s="9">
        <v>0.22900000000000001</v>
      </c>
      <c r="O21" s="12">
        <f t="shared" si="3"/>
        <v>0.23260317303385755</v>
      </c>
      <c r="P21" s="13">
        <f t="shared" si="4"/>
        <v>0.22121668941508876</v>
      </c>
      <c r="Q21" s="12">
        <f t="shared" si="2"/>
        <v>7.7833105849112461E-3</v>
      </c>
      <c r="S21">
        <f t="shared" si="8"/>
        <v>105</v>
      </c>
      <c r="T21" s="14">
        <f t="shared" si="5"/>
        <v>0.23260317303385755</v>
      </c>
      <c r="U21" s="11">
        <f t="shared" si="6"/>
        <v>0.28446933449147005</v>
      </c>
    </row>
    <row r="22" spans="1:21" x14ac:dyDescent="0.25">
      <c r="A22" s="24"/>
      <c r="B22" s="23"/>
      <c r="C22" s="6">
        <f t="shared" si="7"/>
        <v>5</v>
      </c>
      <c r="D22" s="7">
        <v>15</v>
      </c>
      <c r="E22" s="7">
        <v>1500</v>
      </c>
      <c r="F22" s="7">
        <v>0.09</v>
      </c>
      <c r="G22" s="8">
        <v>2</v>
      </c>
      <c r="H22" s="8">
        <f t="shared" si="0"/>
        <v>66.666666666666671</v>
      </c>
      <c r="I22" s="7">
        <f t="shared" si="1"/>
        <v>4.1997050778799272</v>
      </c>
      <c r="J22" s="9">
        <v>0.159</v>
      </c>
      <c r="O22" s="12">
        <f t="shared" si="3"/>
        <v>0.23260317303385755</v>
      </c>
      <c r="P22" s="13">
        <f t="shared" si="4"/>
        <v>0.17880811679234224</v>
      </c>
      <c r="Q22" s="12">
        <f t="shared" si="2"/>
        <v>-1.9808116792342234E-2</v>
      </c>
      <c r="S22">
        <f t="shared" si="8"/>
        <v>93</v>
      </c>
      <c r="T22" s="14">
        <f t="shared" si="5"/>
        <v>0.23260317303385755</v>
      </c>
      <c r="U22" s="11">
        <f t="shared" si="6"/>
        <v>0.25624041407016923</v>
      </c>
    </row>
    <row r="23" spans="1:21" x14ac:dyDescent="0.25">
      <c r="A23" s="24"/>
      <c r="B23" s="23"/>
      <c r="C23" s="6">
        <f t="shared" si="7"/>
        <v>4</v>
      </c>
      <c r="D23" s="7">
        <v>15</v>
      </c>
      <c r="E23" s="7">
        <v>1500</v>
      </c>
      <c r="F23" s="7">
        <v>0.09</v>
      </c>
      <c r="G23" s="8">
        <v>2</v>
      </c>
      <c r="H23" s="8">
        <f t="shared" si="0"/>
        <v>53.333333333333336</v>
      </c>
      <c r="I23" s="7">
        <f t="shared" si="1"/>
        <v>3.9765615265657175</v>
      </c>
      <c r="J23" s="9"/>
      <c r="O23" s="12"/>
      <c r="P23" s="13"/>
      <c r="Q23" s="12"/>
      <c r="S23">
        <f t="shared" si="8"/>
        <v>81</v>
      </c>
      <c r="T23" s="14">
        <f t="shared" si="5"/>
        <v>0.23260317303385755</v>
      </c>
      <c r="U23" s="11">
        <f t="shared" si="6"/>
        <v>0.22410620698382971</v>
      </c>
    </row>
    <row r="24" spans="1:21" x14ac:dyDescent="0.25">
      <c r="A24" s="24"/>
      <c r="B24" s="23"/>
      <c r="C24" s="6">
        <f t="shared" si="7"/>
        <v>3</v>
      </c>
      <c r="D24" s="7">
        <v>15</v>
      </c>
      <c r="E24" s="7">
        <v>1500</v>
      </c>
      <c r="F24" s="7">
        <v>0.09</v>
      </c>
      <c r="G24" s="8">
        <v>2</v>
      </c>
      <c r="H24" s="8">
        <f t="shared" si="0"/>
        <v>40</v>
      </c>
      <c r="I24" s="7">
        <f t="shared" si="1"/>
        <v>3.6888794541139363</v>
      </c>
      <c r="J24" s="9"/>
      <c r="O24" s="12"/>
      <c r="P24" s="13"/>
      <c r="Q24" s="12"/>
      <c r="S24">
        <f t="shared" si="8"/>
        <v>69</v>
      </c>
      <c r="T24" s="14">
        <f t="shared" si="5"/>
        <v>0.23260317303385755</v>
      </c>
      <c r="U24" s="11">
        <f t="shared" si="6"/>
        <v>0.18680999780368546</v>
      </c>
    </row>
    <row r="25" spans="1:21" x14ac:dyDescent="0.25">
      <c r="A25" s="24"/>
      <c r="B25" s="23"/>
      <c r="C25" s="6">
        <f t="shared" si="7"/>
        <v>2</v>
      </c>
      <c r="D25" s="7">
        <v>15</v>
      </c>
      <c r="E25" s="7">
        <v>1500</v>
      </c>
      <c r="F25" s="7">
        <v>0.09</v>
      </c>
      <c r="G25" s="8">
        <v>2</v>
      </c>
      <c r="H25" s="8">
        <f t="shared" si="0"/>
        <v>26.666666666666668</v>
      </c>
      <c r="I25" s="7">
        <f t="shared" si="1"/>
        <v>3.2834143460057721</v>
      </c>
      <c r="J25" s="9"/>
      <c r="O25" s="12"/>
      <c r="P25" s="13"/>
      <c r="Q25" s="12"/>
      <c r="S25">
        <f t="shared" si="8"/>
        <v>57</v>
      </c>
      <c r="T25" s="14">
        <f t="shared" si="5"/>
        <v>0.23260317303385755</v>
      </c>
      <c r="U25" s="11">
        <f t="shared" si="6"/>
        <v>0.14236994350794441</v>
      </c>
    </row>
    <row r="26" spans="1:21" x14ac:dyDescent="0.25">
      <c r="A26" s="24"/>
      <c r="B26" s="23"/>
      <c r="C26" s="6">
        <f t="shared" si="7"/>
        <v>1</v>
      </c>
      <c r="D26" s="7">
        <v>15</v>
      </c>
      <c r="E26" s="7">
        <v>1500</v>
      </c>
      <c r="F26" s="7">
        <v>0.09</v>
      </c>
      <c r="G26" s="8">
        <v>2</v>
      </c>
      <c r="H26" s="8">
        <f t="shared" si="0"/>
        <v>13.333333333333334</v>
      </c>
      <c r="I26" s="7">
        <f t="shared" si="1"/>
        <v>2.5902671654458267</v>
      </c>
      <c r="J26" s="9"/>
      <c r="O26" s="12"/>
      <c r="P26" s="13"/>
      <c r="Q26" s="12"/>
      <c r="S26">
        <f t="shared" si="8"/>
        <v>45</v>
      </c>
      <c r="T26" s="14">
        <f t="shared" si="5"/>
        <v>0.23260317303385755</v>
      </c>
      <c r="U26" s="11">
        <f t="shared" si="6"/>
        <v>8.7385163660608042E-2</v>
      </c>
    </row>
    <row r="27" spans="1:21" x14ac:dyDescent="0.25">
      <c r="S27">
        <f t="shared" ref="S27:S29" si="9">S26-12</f>
        <v>33</v>
      </c>
      <c r="T27" s="14">
        <f t="shared" si="5"/>
        <v>0.23260317303385755</v>
      </c>
      <c r="U27" s="11">
        <f t="shared" ref="U27:U29" si="10">T27*LN(S27/$M$7)</f>
        <v>1.5242143205046405E-2</v>
      </c>
    </row>
    <row r="28" spans="1:21" x14ac:dyDescent="0.25">
      <c r="S28">
        <f t="shared" si="9"/>
        <v>21</v>
      </c>
      <c r="T28" s="14">
        <f t="shared" si="5"/>
        <v>0.23260317303385755</v>
      </c>
      <c r="U28" s="11">
        <f t="shared" si="10"/>
        <v>-8.989103074168947E-2</v>
      </c>
    </row>
    <row r="29" spans="1:21" x14ac:dyDescent="0.25">
      <c r="S29">
        <f t="shared" si="9"/>
        <v>9</v>
      </c>
      <c r="T29" s="14">
        <f t="shared" si="5"/>
        <v>0.23260317303385755</v>
      </c>
      <c r="U29" s="11">
        <f t="shared" si="10"/>
        <v>-0.28697520157255146</v>
      </c>
    </row>
    <row r="30" spans="1:21" x14ac:dyDescent="0.25">
      <c r="T30" s="14"/>
      <c r="U30" s="11"/>
    </row>
    <row r="31" spans="1:21" x14ac:dyDescent="0.25">
      <c r="T31" s="14"/>
      <c r="U31" s="11"/>
    </row>
  </sheetData>
  <mergeCells count="2">
    <mergeCell ref="B2:B26"/>
    <mergeCell ref="A2:A2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FormTough</vt:lpstr>
    </vt:vector>
  </TitlesOfParts>
  <Company>Autodesk,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Adzima</dc:creator>
  <cp:lastModifiedBy>Brian Adzima</cp:lastModifiedBy>
  <dcterms:created xsi:type="dcterms:W3CDTF">2016-10-27T19:55:24Z</dcterms:created>
  <dcterms:modified xsi:type="dcterms:W3CDTF">2016-10-27T20:02:39Z</dcterms:modified>
</cp:coreProperties>
</file>