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hn0" sheetId="1" r:id="rId1"/>
    <sheet name="chn1" sheetId="4" r:id="rId2"/>
    <sheet name="chn2" sheetId="5" r:id="rId3"/>
    <sheet name="chn3" sheetId="6" r:id="rId4"/>
    <sheet name="chn4" sheetId="7" r:id="rId5"/>
    <sheet name="chn5" sheetId="8" r:id="rId6"/>
    <sheet name="chn6" sheetId="9" r:id="rId7"/>
    <sheet name="chn7" sheetId="10" r:id="rId8"/>
  </sheets>
  <calcPr calcId="124519"/>
</workbook>
</file>

<file path=xl/calcChain.xml><?xml version="1.0" encoding="utf-8"?>
<calcChain xmlns="http://schemas.openxmlformats.org/spreadsheetml/2006/main">
  <c r="E22" i="1"/>
  <c r="B7"/>
  <c r="B6"/>
  <c r="B5"/>
  <c r="E4" i="10" l="1"/>
  <c r="E7"/>
  <c r="E6"/>
  <c r="E5"/>
  <c r="E7" i="9"/>
  <c r="E6"/>
  <c r="E5"/>
  <c r="E4"/>
  <c r="E7" i="8"/>
  <c r="E6"/>
  <c r="E5"/>
  <c r="E4"/>
  <c r="E7" i="7"/>
  <c r="E6"/>
  <c r="E5"/>
  <c r="E4"/>
  <c r="E7" i="6"/>
  <c r="E6"/>
  <c r="E5"/>
  <c r="E4"/>
  <c r="E7" i="5"/>
  <c r="E6"/>
  <c r="E5"/>
  <c r="E4"/>
  <c r="E7" i="4"/>
  <c r="E6"/>
  <c r="E5"/>
  <c r="E4"/>
  <c r="E12" i="1"/>
  <c r="E13"/>
  <c r="E14"/>
  <c r="E15"/>
</calcChain>
</file>

<file path=xl/sharedStrings.xml><?xml version="1.0" encoding="utf-8"?>
<sst xmlns="http://schemas.openxmlformats.org/spreadsheetml/2006/main" count="74" uniqueCount="27">
  <si>
    <t>ADC</t>
  </si>
  <si>
    <t>mA</t>
  </si>
  <si>
    <t>Equation: y = (c3 * x^3) + (c2 * x^2) + (c1 * x^1) + b</t>
  </si>
  <si>
    <t>C3</t>
  </si>
  <si>
    <t>C2</t>
  </si>
  <si>
    <t>C1</t>
  </si>
  <si>
    <t>b</t>
  </si>
  <si>
    <t>Date created:</t>
  </si>
  <si>
    <t>Date updated:</t>
  </si>
  <si>
    <t>Filepath:</t>
  </si>
  <si>
    <t>Filename:</t>
  </si>
  <si>
    <t>Worksheet:</t>
  </si>
  <si>
    <t>Table 1:</t>
  </si>
  <si>
    <t>R^2</t>
  </si>
  <si>
    <t>Eqn 1:</t>
  </si>
  <si>
    <t>Cubic formula third order polynomial</t>
  </si>
  <si>
    <t>Table 2:</t>
  </si>
  <si>
    <t>Coefficients of cubic formula</t>
  </si>
  <si>
    <t>Coefficient</t>
  </si>
  <si>
    <t>Value</t>
  </si>
  <si>
    <t>Coefficient of determination</t>
  </si>
  <si>
    <t>ADC Value</t>
  </si>
  <si>
    <t>Current (mA)</t>
  </si>
  <si>
    <t>Chart 1:</t>
  </si>
  <si>
    <t>Measured Current vs ADC value</t>
  </si>
  <si>
    <t>Calibration of Current measurement Datalogger</t>
  </si>
  <si>
    <t>Data for chn0</t>
  </si>
</sst>
</file>

<file path=xl/styles.xml><?xml version="1.0" encoding="utf-8"?>
<styleSheet xmlns="http://schemas.openxmlformats.org/spreadsheetml/2006/main">
  <numFmts count="3">
    <numFmt numFmtId="164" formatCode="0.00000E+00"/>
    <numFmt numFmtId="165" formatCode="0.000000000"/>
    <numFmt numFmtId="166" formatCode="0.000"/>
  </numFmts>
  <fonts count="6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chn0!$B$11</c:f>
              <c:strCache>
                <c:ptCount val="1"/>
                <c:pt idx="0">
                  <c:v>Current (mA)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 w="12700">
                <a:solidFill>
                  <a:sysClr val="windowText" lastClr="000000"/>
                </a:solidFill>
              </a:ln>
            </c:spPr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16665762417281732"/>
                  <c:y val="0.43921550544367022"/>
                </c:manualLayout>
              </c:layout>
              <c:numFmt formatCode="General" sourceLinked="0"/>
            </c:trendlineLbl>
          </c:trendline>
          <c:xVal>
            <c:numRef>
              <c:f>chn0!$A$12:$A$22</c:f>
              <c:numCache>
                <c:formatCode>General</c:formatCode>
                <c:ptCount val="11"/>
                <c:pt idx="0">
                  <c:v>0</c:v>
                </c:pt>
                <c:pt idx="1">
                  <c:v>3038</c:v>
                </c:pt>
                <c:pt idx="2">
                  <c:v>4971</c:v>
                </c:pt>
                <c:pt idx="3">
                  <c:v>7983</c:v>
                </c:pt>
                <c:pt idx="4">
                  <c:v>11047</c:v>
                </c:pt>
                <c:pt idx="5">
                  <c:v>14238</c:v>
                </c:pt>
                <c:pt idx="6">
                  <c:v>16767</c:v>
                </c:pt>
                <c:pt idx="7">
                  <c:v>20094</c:v>
                </c:pt>
                <c:pt idx="8">
                  <c:v>22212</c:v>
                </c:pt>
                <c:pt idx="9">
                  <c:v>25050</c:v>
                </c:pt>
                <c:pt idx="10">
                  <c:v>29517</c:v>
                </c:pt>
              </c:numCache>
            </c:numRef>
          </c:xVal>
          <c:yVal>
            <c:numRef>
              <c:f>chn0!$B$12:$B$22</c:f>
              <c:numCache>
                <c:formatCode>General</c:formatCode>
                <c:ptCount val="11"/>
                <c:pt idx="0">
                  <c:v>1.4E-2</c:v>
                </c:pt>
                <c:pt idx="1">
                  <c:v>13.253</c:v>
                </c:pt>
                <c:pt idx="2">
                  <c:v>20.036000000000001</c:v>
                </c:pt>
                <c:pt idx="3">
                  <c:v>30.460999999999999</c:v>
                </c:pt>
                <c:pt idx="4">
                  <c:v>40.819000000000003</c:v>
                </c:pt>
                <c:pt idx="5">
                  <c:v>51.616999999999997</c:v>
                </c:pt>
                <c:pt idx="6">
                  <c:v>60.118000000000002</c:v>
                </c:pt>
                <c:pt idx="7">
                  <c:v>71.277000000000001</c:v>
                </c:pt>
                <c:pt idx="8" formatCode="0.000">
                  <c:v>79.400000000000006</c:v>
                </c:pt>
                <c:pt idx="9" formatCode="0.000">
                  <c:v>89.2</c:v>
                </c:pt>
                <c:pt idx="10" formatCode="0.000">
                  <c:v>104.2</c:v>
                </c:pt>
              </c:numCache>
            </c:numRef>
          </c:yVal>
          <c:smooth val="1"/>
        </c:ser>
        <c:axId val="66416000"/>
        <c:axId val="66442368"/>
      </c:scatterChart>
      <c:valAx>
        <c:axId val="66416000"/>
        <c:scaling>
          <c:orientation val="minMax"/>
          <c:max val="32797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ADC Value</a:t>
                </a:r>
              </a:p>
            </c:rich>
          </c:tx>
          <c:layout/>
        </c:title>
        <c:numFmt formatCode="General" sourceLinked="1"/>
        <c:tickLblPos val="nextTo"/>
        <c:crossAx val="66442368"/>
        <c:crosses val="autoZero"/>
        <c:crossBetween val="midCat"/>
      </c:valAx>
      <c:valAx>
        <c:axId val="66442368"/>
        <c:scaling>
          <c:orientation val="minMax"/>
          <c:max val="12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Current</a:t>
                </a:r>
                <a:r>
                  <a:rPr lang="en-GB" baseline="0"/>
                  <a:t> (mA)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crossAx val="66416000"/>
        <c:crosses val="autoZero"/>
        <c:crossBetween val="midCat"/>
      </c:valAx>
    </c:plotArea>
    <c:plotVisOnly val="1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'chn1'!$B$1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144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'chn1'!$A$2:$A$12</c:f>
              <c:numCache>
                <c:formatCode>General</c:formatCode>
                <c:ptCount val="11"/>
                <c:pt idx="0">
                  <c:v>0</c:v>
                </c:pt>
                <c:pt idx="1">
                  <c:v>3446</c:v>
                </c:pt>
                <c:pt idx="2">
                  <c:v>5393</c:v>
                </c:pt>
                <c:pt idx="3">
                  <c:v>8616</c:v>
                </c:pt>
                <c:pt idx="4">
                  <c:v>11637</c:v>
                </c:pt>
                <c:pt idx="5">
                  <c:v>14836</c:v>
                </c:pt>
                <c:pt idx="6">
                  <c:v>17748</c:v>
                </c:pt>
                <c:pt idx="7">
                  <c:v>20782</c:v>
                </c:pt>
                <c:pt idx="8">
                  <c:v>22936</c:v>
                </c:pt>
                <c:pt idx="9">
                  <c:v>25909</c:v>
                </c:pt>
                <c:pt idx="10">
                  <c:v>31112</c:v>
                </c:pt>
              </c:numCache>
            </c:numRef>
          </c:xVal>
          <c:yVal>
            <c:numRef>
              <c:f>'chn1'!$B$2:$B$12</c:f>
              <c:numCache>
                <c:formatCode>General</c:formatCode>
                <c:ptCount val="11"/>
                <c:pt idx="0">
                  <c:v>1.4E-2</c:v>
                </c:pt>
                <c:pt idx="1">
                  <c:v>13.214</c:v>
                </c:pt>
                <c:pt idx="2">
                  <c:v>19.956</c:v>
                </c:pt>
                <c:pt idx="3">
                  <c:v>30.922999999999998</c:v>
                </c:pt>
                <c:pt idx="4">
                  <c:v>41.081000000000003</c:v>
                </c:pt>
                <c:pt idx="5">
                  <c:v>51.731000000000002</c:v>
                </c:pt>
                <c:pt idx="6">
                  <c:v>61.401000000000003</c:v>
                </c:pt>
                <c:pt idx="7">
                  <c:v>71.481999999999999</c:v>
                </c:pt>
                <c:pt idx="8">
                  <c:v>80.2</c:v>
                </c:pt>
                <c:pt idx="9">
                  <c:v>89.8</c:v>
                </c:pt>
                <c:pt idx="10">
                  <c:v>107.2</c:v>
                </c:pt>
              </c:numCache>
            </c:numRef>
          </c:yVal>
          <c:smooth val="1"/>
        </c:ser>
        <c:axId val="66508672"/>
        <c:axId val="66510208"/>
      </c:scatterChart>
      <c:valAx>
        <c:axId val="66508672"/>
        <c:scaling>
          <c:orientation val="minMax"/>
        </c:scaling>
        <c:axPos val="b"/>
        <c:numFmt formatCode="General" sourceLinked="1"/>
        <c:tickLblPos val="nextTo"/>
        <c:crossAx val="66510208"/>
        <c:crosses val="autoZero"/>
        <c:crossBetween val="midCat"/>
      </c:valAx>
      <c:valAx>
        <c:axId val="66510208"/>
        <c:scaling>
          <c:orientation val="minMax"/>
        </c:scaling>
        <c:axPos val="l"/>
        <c:majorGridlines/>
        <c:numFmt formatCode="General" sourceLinked="1"/>
        <c:tickLblPos val="nextTo"/>
        <c:crossAx val="66508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'chn2'!$B$1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133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'chn2'!$A$2:$A$12</c:f>
              <c:numCache>
                <c:formatCode>General</c:formatCode>
                <c:ptCount val="11"/>
                <c:pt idx="0">
                  <c:v>0</c:v>
                </c:pt>
                <c:pt idx="1">
                  <c:v>3030</c:v>
                </c:pt>
                <c:pt idx="2">
                  <c:v>4898</c:v>
                </c:pt>
                <c:pt idx="3">
                  <c:v>7675</c:v>
                </c:pt>
                <c:pt idx="4">
                  <c:v>11098</c:v>
                </c:pt>
                <c:pt idx="5">
                  <c:v>14007</c:v>
                </c:pt>
                <c:pt idx="6">
                  <c:v>16726</c:v>
                </c:pt>
                <c:pt idx="7">
                  <c:v>16969</c:v>
                </c:pt>
                <c:pt idx="8">
                  <c:v>19953</c:v>
                </c:pt>
                <c:pt idx="9">
                  <c:v>22329</c:v>
                </c:pt>
                <c:pt idx="10">
                  <c:v>26197</c:v>
                </c:pt>
              </c:numCache>
            </c:numRef>
          </c:xVal>
          <c:yVal>
            <c:numRef>
              <c:f>'chn2'!$B$2:$B$12</c:f>
              <c:numCache>
                <c:formatCode>General</c:formatCode>
                <c:ptCount val="11"/>
                <c:pt idx="0">
                  <c:v>1.4E-2</c:v>
                </c:pt>
                <c:pt idx="1">
                  <c:v>13.333</c:v>
                </c:pt>
                <c:pt idx="2">
                  <c:v>19.904</c:v>
                </c:pt>
                <c:pt idx="3">
                  <c:v>29.469000000000001</c:v>
                </c:pt>
                <c:pt idx="4">
                  <c:v>41.051000000000002</c:v>
                </c:pt>
                <c:pt idx="5">
                  <c:v>50.85</c:v>
                </c:pt>
                <c:pt idx="6">
                  <c:v>59.947000000000003</c:v>
                </c:pt>
                <c:pt idx="7">
                  <c:v>61.6</c:v>
                </c:pt>
                <c:pt idx="8">
                  <c:v>71.5</c:v>
                </c:pt>
                <c:pt idx="9">
                  <c:v>79.900000000000006</c:v>
                </c:pt>
                <c:pt idx="10">
                  <c:v>92.7</c:v>
                </c:pt>
              </c:numCache>
            </c:numRef>
          </c:yVal>
          <c:smooth val="1"/>
        </c:ser>
        <c:axId val="67613056"/>
        <c:axId val="67614592"/>
      </c:scatterChart>
      <c:valAx>
        <c:axId val="67613056"/>
        <c:scaling>
          <c:orientation val="minMax"/>
        </c:scaling>
        <c:axPos val="b"/>
        <c:numFmt formatCode="General" sourceLinked="1"/>
        <c:tickLblPos val="nextTo"/>
        <c:crossAx val="67614592"/>
        <c:crosses val="autoZero"/>
        <c:crossBetween val="midCat"/>
      </c:valAx>
      <c:valAx>
        <c:axId val="67614592"/>
        <c:scaling>
          <c:orientation val="minMax"/>
        </c:scaling>
        <c:axPos val="l"/>
        <c:majorGridlines/>
        <c:numFmt formatCode="General" sourceLinked="1"/>
        <c:tickLblPos val="nextTo"/>
        <c:crossAx val="67613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'chn3'!$B$1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122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'chn3'!$A$2:$A$12</c:f>
              <c:numCache>
                <c:formatCode>General</c:formatCode>
                <c:ptCount val="11"/>
                <c:pt idx="0">
                  <c:v>0</c:v>
                </c:pt>
                <c:pt idx="1">
                  <c:v>3108</c:v>
                </c:pt>
                <c:pt idx="2">
                  <c:v>5072</c:v>
                </c:pt>
                <c:pt idx="3">
                  <c:v>7836</c:v>
                </c:pt>
                <c:pt idx="4">
                  <c:v>10924</c:v>
                </c:pt>
                <c:pt idx="5">
                  <c:v>13792</c:v>
                </c:pt>
                <c:pt idx="6">
                  <c:v>17038</c:v>
                </c:pt>
                <c:pt idx="7">
                  <c:v>19283</c:v>
                </c:pt>
                <c:pt idx="8">
                  <c:v>21793</c:v>
                </c:pt>
                <c:pt idx="9">
                  <c:v>24339</c:v>
                </c:pt>
                <c:pt idx="10">
                  <c:v>29342</c:v>
                </c:pt>
              </c:numCache>
            </c:numRef>
          </c:xVal>
          <c:yVal>
            <c:numRef>
              <c:f>'chn3'!$B$2:$B$12</c:f>
              <c:numCache>
                <c:formatCode>General</c:formatCode>
                <c:ptCount val="11"/>
                <c:pt idx="0">
                  <c:v>1.4E-2</c:v>
                </c:pt>
                <c:pt idx="1">
                  <c:v>13.25</c:v>
                </c:pt>
                <c:pt idx="2">
                  <c:v>20.228000000000002</c:v>
                </c:pt>
                <c:pt idx="3">
                  <c:v>29.986999999999998</c:v>
                </c:pt>
                <c:pt idx="4">
                  <c:v>40.787999999999997</c:v>
                </c:pt>
                <c:pt idx="5">
                  <c:v>50.933</c:v>
                </c:pt>
                <c:pt idx="6">
                  <c:v>61.798000000000002</c:v>
                </c:pt>
                <c:pt idx="7">
                  <c:v>70</c:v>
                </c:pt>
                <c:pt idx="8">
                  <c:v>78.790999999999997</c:v>
                </c:pt>
                <c:pt idx="9">
                  <c:v>88.9</c:v>
                </c:pt>
                <c:pt idx="10">
                  <c:v>106.5</c:v>
                </c:pt>
              </c:numCache>
            </c:numRef>
          </c:yVal>
          <c:smooth val="1"/>
        </c:ser>
        <c:axId val="68995712"/>
        <c:axId val="69005696"/>
      </c:scatterChart>
      <c:valAx>
        <c:axId val="68995712"/>
        <c:scaling>
          <c:orientation val="minMax"/>
        </c:scaling>
        <c:axPos val="b"/>
        <c:numFmt formatCode="General" sourceLinked="1"/>
        <c:tickLblPos val="nextTo"/>
        <c:crossAx val="69005696"/>
        <c:crosses val="autoZero"/>
        <c:crossBetween val="midCat"/>
      </c:valAx>
      <c:valAx>
        <c:axId val="69005696"/>
        <c:scaling>
          <c:orientation val="minMax"/>
        </c:scaling>
        <c:axPos val="l"/>
        <c:majorGridlines/>
        <c:numFmt formatCode="General" sourceLinked="1"/>
        <c:tickLblPos val="nextTo"/>
        <c:crossAx val="68995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'chn4'!$B$1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111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'chn4'!$A$2:$A$12</c:f>
              <c:numCache>
                <c:formatCode>General</c:formatCode>
                <c:ptCount val="11"/>
                <c:pt idx="0">
                  <c:v>0</c:v>
                </c:pt>
                <c:pt idx="1">
                  <c:v>3447</c:v>
                </c:pt>
                <c:pt idx="2">
                  <c:v>5449</c:v>
                </c:pt>
                <c:pt idx="3">
                  <c:v>8319</c:v>
                </c:pt>
                <c:pt idx="4">
                  <c:v>11166</c:v>
                </c:pt>
                <c:pt idx="5">
                  <c:v>14248</c:v>
                </c:pt>
                <c:pt idx="6">
                  <c:v>17633</c:v>
                </c:pt>
                <c:pt idx="7">
                  <c:v>20271</c:v>
                </c:pt>
                <c:pt idx="8">
                  <c:v>23444</c:v>
                </c:pt>
                <c:pt idx="9">
                  <c:v>25684</c:v>
                </c:pt>
                <c:pt idx="10">
                  <c:v>31691</c:v>
                </c:pt>
              </c:numCache>
            </c:numRef>
          </c:xVal>
          <c:yVal>
            <c:numRef>
              <c:f>'chn4'!$B$2:$B$12</c:f>
              <c:numCache>
                <c:formatCode>General</c:formatCode>
                <c:ptCount val="11"/>
                <c:pt idx="0">
                  <c:v>1.4E-2</c:v>
                </c:pt>
                <c:pt idx="1">
                  <c:v>13.404</c:v>
                </c:pt>
                <c:pt idx="2">
                  <c:v>20.376000000000001</c:v>
                </c:pt>
                <c:pt idx="3">
                  <c:v>30.212</c:v>
                </c:pt>
                <c:pt idx="4">
                  <c:v>39.86</c:v>
                </c:pt>
                <c:pt idx="5">
                  <c:v>50.225999999999999</c:v>
                </c:pt>
                <c:pt idx="6">
                  <c:v>61.604999999999997</c:v>
                </c:pt>
                <c:pt idx="7">
                  <c:v>70.403999999999996</c:v>
                </c:pt>
                <c:pt idx="8">
                  <c:v>81.111000000000004</c:v>
                </c:pt>
                <c:pt idx="9">
                  <c:v>89.9</c:v>
                </c:pt>
                <c:pt idx="10">
                  <c:v>110.4</c:v>
                </c:pt>
              </c:numCache>
            </c:numRef>
          </c:yVal>
          <c:smooth val="1"/>
        </c:ser>
        <c:axId val="69698688"/>
        <c:axId val="69700224"/>
      </c:scatterChart>
      <c:valAx>
        <c:axId val="69698688"/>
        <c:scaling>
          <c:orientation val="minMax"/>
        </c:scaling>
        <c:axPos val="b"/>
        <c:numFmt formatCode="General" sourceLinked="1"/>
        <c:tickLblPos val="nextTo"/>
        <c:crossAx val="69700224"/>
        <c:crosses val="autoZero"/>
        <c:crossBetween val="midCat"/>
      </c:valAx>
      <c:valAx>
        <c:axId val="69700224"/>
        <c:scaling>
          <c:orientation val="minMax"/>
        </c:scaling>
        <c:axPos val="l"/>
        <c:majorGridlines/>
        <c:numFmt formatCode="General" sourceLinked="1"/>
        <c:tickLblPos val="nextTo"/>
        <c:crossAx val="696986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'chn5'!$B$1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1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'chn5'!$A$2:$A$12</c:f>
              <c:numCache>
                <c:formatCode>General</c:formatCode>
                <c:ptCount val="11"/>
                <c:pt idx="0">
                  <c:v>0</c:v>
                </c:pt>
                <c:pt idx="1">
                  <c:v>3499</c:v>
                </c:pt>
                <c:pt idx="2">
                  <c:v>5540</c:v>
                </c:pt>
                <c:pt idx="3">
                  <c:v>8329</c:v>
                </c:pt>
                <c:pt idx="4">
                  <c:v>11291</c:v>
                </c:pt>
                <c:pt idx="5">
                  <c:v>14634</c:v>
                </c:pt>
                <c:pt idx="6">
                  <c:v>17611</c:v>
                </c:pt>
                <c:pt idx="7">
                  <c:v>20309</c:v>
                </c:pt>
                <c:pt idx="8">
                  <c:v>23482</c:v>
                </c:pt>
                <c:pt idx="9">
                  <c:v>26845</c:v>
                </c:pt>
                <c:pt idx="10">
                  <c:v>29952</c:v>
                </c:pt>
              </c:numCache>
            </c:numRef>
          </c:xVal>
          <c:yVal>
            <c:numRef>
              <c:f>'chn5'!$B$2:$B$12</c:f>
              <c:numCache>
                <c:formatCode>General</c:formatCode>
                <c:ptCount val="11"/>
                <c:pt idx="0">
                  <c:v>1.4E-2</c:v>
                </c:pt>
                <c:pt idx="1">
                  <c:v>13.285</c:v>
                </c:pt>
                <c:pt idx="2">
                  <c:v>20.466000000000001</c:v>
                </c:pt>
                <c:pt idx="3">
                  <c:v>30.076000000000001</c:v>
                </c:pt>
                <c:pt idx="4">
                  <c:v>40.119</c:v>
                </c:pt>
                <c:pt idx="5">
                  <c:v>51.366</c:v>
                </c:pt>
                <c:pt idx="6">
                  <c:v>61.331000000000003</c:v>
                </c:pt>
                <c:pt idx="7">
                  <c:v>70.319000000000003</c:v>
                </c:pt>
                <c:pt idx="8">
                  <c:v>80.861999999999995</c:v>
                </c:pt>
                <c:pt idx="9">
                  <c:v>93.8</c:v>
                </c:pt>
                <c:pt idx="10">
                  <c:v>104.2</c:v>
                </c:pt>
              </c:numCache>
            </c:numRef>
          </c:yVal>
          <c:smooth val="1"/>
        </c:ser>
        <c:axId val="70159744"/>
        <c:axId val="70173824"/>
      </c:scatterChart>
      <c:valAx>
        <c:axId val="70159744"/>
        <c:scaling>
          <c:orientation val="minMax"/>
        </c:scaling>
        <c:axPos val="b"/>
        <c:numFmt formatCode="General" sourceLinked="1"/>
        <c:tickLblPos val="nextTo"/>
        <c:crossAx val="70173824"/>
        <c:crosses val="autoZero"/>
        <c:crossBetween val="midCat"/>
      </c:valAx>
      <c:valAx>
        <c:axId val="70173824"/>
        <c:scaling>
          <c:orientation val="minMax"/>
        </c:scaling>
        <c:axPos val="l"/>
        <c:majorGridlines/>
        <c:numFmt formatCode="General" sourceLinked="1"/>
        <c:tickLblPos val="nextTo"/>
        <c:crossAx val="701597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'chn6'!$B$1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089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'chn6'!$A$2:$A$12</c:f>
              <c:numCache>
                <c:formatCode>General</c:formatCode>
                <c:ptCount val="11"/>
                <c:pt idx="0">
                  <c:v>0</c:v>
                </c:pt>
                <c:pt idx="1">
                  <c:v>3110</c:v>
                </c:pt>
                <c:pt idx="2">
                  <c:v>5085</c:v>
                </c:pt>
                <c:pt idx="3">
                  <c:v>7937</c:v>
                </c:pt>
                <c:pt idx="4">
                  <c:v>10882</c:v>
                </c:pt>
                <c:pt idx="5">
                  <c:v>13683</c:v>
                </c:pt>
                <c:pt idx="6">
                  <c:v>16890</c:v>
                </c:pt>
                <c:pt idx="7">
                  <c:v>19624</c:v>
                </c:pt>
                <c:pt idx="8">
                  <c:v>21787</c:v>
                </c:pt>
                <c:pt idx="9">
                  <c:v>23352</c:v>
                </c:pt>
                <c:pt idx="10">
                  <c:v>27102</c:v>
                </c:pt>
              </c:numCache>
            </c:numRef>
          </c:xVal>
          <c:yVal>
            <c:numRef>
              <c:f>'chn6'!$B$2:$B$12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13.38</c:v>
                </c:pt>
                <c:pt idx="2" formatCode="General">
                  <c:v>20.363</c:v>
                </c:pt>
                <c:pt idx="3" formatCode="General">
                  <c:v>30.228999999999999</c:v>
                </c:pt>
                <c:pt idx="4" formatCode="General">
                  <c:v>40.244999999999997</c:v>
                </c:pt>
                <c:pt idx="5" formatCode="General">
                  <c:v>49.737000000000002</c:v>
                </c:pt>
                <c:pt idx="6" formatCode="General">
                  <c:v>60.524999999999999</c:v>
                </c:pt>
                <c:pt idx="7" formatCode="General">
                  <c:v>69.662999999999997</c:v>
                </c:pt>
                <c:pt idx="8" formatCode="General">
                  <c:v>76.921000000000006</c:v>
                </c:pt>
                <c:pt idx="9">
                  <c:v>83.6</c:v>
                </c:pt>
                <c:pt idx="10">
                  <c:v>96.2</c:v>
                </c:pt>
              </c:numCache>
            </c:numRef>
          </c:yVal>
          <c:smooth val="1"/>
        </c:ser>
        <c:axId val="70207360"/>
        <c:axId val="70208896"/>
      </c:scatterChart>
      <c:valAx>
        <c:axId val="70207360"/>
        <c:scaling>
          <c:orientation val="minMax"/>
        </c:scaling>
        <c:axPos val="b"/>
        <c:numFmt formatCode="General" sourceLinked="1"/>
        <c:tickLblPos val="nextTo"/>
        <c:crossAx val="70208896"/>
        <c:crosses val="autoZero"/>
        <c:crossBetween val="midCat"/>
      </c:valAx>
      <c:valAx>
        <c:axId val="70208896"/>
        <c:scaling>
          <c:orientation val="minMax"/>
        </c:scaling>
        <c:axPos val="l"/>
        <c:majorGridlines/>
        <c:numFmt formatCode="General" sourceLinked="1"/>
        <c:tickLblPos val="nextTo"/>
        <c:crossAx val="702073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'chn7'!$B$1</c:f>
              <c:strCache>
                <c:ptCount val="1"/>
                <c:pt idx="0">
                  <c:v>mA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793963254593078"/>
                  <c:y val="-0.17165536599591719"/>
                </c:manualLayout>
              </c:layout>
              <c:numFmt formatCode="General" sourceLinked="0"/>
            </c:trendlineLbl>
          </c:trendline>
          <c:xVal>
            <c:numRef>
              <c:f>'chn7'!$A$2:$A$12</c:f>
              <c:numCache>
                <c:formatCode>General</c:formatCode>
                <c:ptCount val="11"/>
                <c:pt idx="0">
                  <c:v>0</c:v>
                </c:pt>
                <c:pt idx="1">
                  <c:v>4402</c:v>
                </c:pt>
                <c:pt idx="2">
                  <c:v>6318</c:v>
                </c:pt>
                <c:pt idx="3">
                  <c:v>9220</c:v>
                </c:pt>
                <c:pt idx="4">
                  <c:v>12302</c:v>
                </c:pt>
                <c:pt idx="5">
                  <c:v>15970</c:v>
                </c:pt>
                <c:pt idx="6">
                  <c:v>18925</c:v>
                </c:pt>
                <c:pt idx="7">
                  <c:v>21402</c:v>
                </c:pt>
                <c:pt idx="8">
                  <c:v>25284</c:v>
                </c:pt>
                <c:pt idx="9">
                  <c:v>27790</c:v>
                </c:pt>
                <c:pt idx="10">
                  <c:v>32625</c:v>
                </c:pt>
              </c:numCache>
            </c:numRef>
          </c:xVal>
          <c:yVal>
            <c:numRef>
              <c:f>'chn7'!$B$2:$B$12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13.362</c:v>
                </c:pt>
                <c:pt idx="2">
                  <c:v>20.02</c:v>
                </c:pt>
                <c:pt idx="3" formatCode="General">
                  <c:v>29.856000000000002</c:v>
                </c:pt>
                <c:pt idx="4" formatCode="General">
                  <c:v>40.265000000000001</c:v>
                </c:pt>
                <c:pt idx="5" formatCode="General">
                  <c:v>52.524999999999999</c:v>
                </c:pt>
                <c:pt idx="6" formatCode="General">
                  <c:v>62.320999999999998</c:v>
                </c:pt>
                <c:pt idx="7" formatCode="General">
                  <c:v>70.426000000000002</c:v>
                </c:pt>
                <c:pt idx="8">
                  <c:v>84.8</c:v>
                </c:pt>
                <c:pt idx="9">
                  <c:v>92.8</c:v>
                </c:pt>
                <c:pt idx="10">
                  <c:v>109.1</c:v>
                </c:pt>
              </c:numCache>
            </c:numRef>
          </c:yVal>
          <c:smooth val="1"/>
        </c:ser>
        <c:axId val="70345088"/>
        <c:axId val="70346624"/>
      </c:scatterChart>
      <c:valAx>
        <c:axId val="70345088"/>
        <c:scaling>
          <c:orientation val="minMax"/>
        </c:scaling>
        <c:axPos val="b"/>
        <c:numFmt formatCode="General" sourceLinked="1"/>
        <c:tickLblPos val="nextTo"/>
        <c:crossAx val="70346624"/>
        <c:crosses val="autoZero"/>
        <c:crossBetween val="midCat"/>
      </c:valAx>
      <c:valAx>
        <c:axId val="70346624"/>
        <c:scaling>
          <c:orientation val="minMax"/>
        </c:scaling>
        <c:axPos val="l"/>
        <c:majorGridlines/>
        <c:numFmt formatCode="General" sourceLinked="1"/>
        <c:tickLblPos val="nextTo"/>
        <c:crossAx val="703450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161924</xdr:rowOff>
    </xdr:from>
    <xdr:to>
      <xdr:col>12</xdr:col>
      <xdr:colOff>0</xdr:colOff>
      <xdr:row>25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10</xdr:row>
      <xdr:rowOff>114300</xdr:rowOff>
    </xdr:from>
    <xdr:to>
      <xdr:col>10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J8" sqref="J8"/>
    </sheetView>
  </sheetViews>
  <sheetFormatPr defaultRowHeight="12.75"/>
  <cols>
    <col min="1" max="2" width="15.7109375" style="11" customWidth="1"/>
    <col min="3" max="3" width="3.7109375" style="11" customWidth="1"/>
    <col min="4" max="6" width="15.7109375" style="11" customWidth="1"/>
    <col min="7" max="16384" width="9.140625" style="11"/>
  </cols>
  <sheetData>
    <row r="1" spans="1:8" ht="20.25">
      <c r="A1" s="5" t="s">
        <v>25</v>
      </c>
      <c r="B1" s="6"/>
    </row>
    <row r="2" spans="1:8">
      <c r="A2" s="7"/>
      <c r="B2" s="6"/>
    </row>
    <row r="3" spans="1:8">
      <c r="A3" s="8" t="s">
        <v>7</v>
      </c>
      <c r="B3" s="9">
        <v>42709</v>
      </c>
    </row>
    <row r="4" spans="1:8">
      <c r="A4" s="8" t="s">
        <v>8</v>
      </c>
      <c r="B4" s="9">
        <v>42710</v>
      </c>
    </row>
    <row r="5" spans="1:8">
      <c r="A5" s="8" t="s">
        <v>9</v>
      </c>
      <c r="B5" s="10" t="str">
        <f ca="1">LEFT(CELL("filename",A1),FIND("[",CELL("filename",A1),1)-1)</f>
        <v>C:\Users\Sylvia Bunnell\Dropbox\Projects\Current Monitor\calculations\</v>
      </c>
    </row>
    <row r="6" spans="1:8">
      <c r="A6" s="8" t="s">
        <v>10</v>
      </c>
      <c r="B6" s="10" t="str">
        <f ca="1">MID(CELL("filename"),SEARCH("[",CELL("filename"))+1, SEARCH("]",CELL("filename"))-SEARCH("[",CELL("filename"))-1)</f>
        <v>calibration_05-12-2016.xlsx</v>
      </c>
    </row>
    <row r="7" spans="1:8">
      <c r="A7" s="8" t="s">
        <v>11</v>
      </c>
      <c r="B7" s="10" t="str">
        <f ca="1">RIGHT(CELL("filename"),LEN(CELL("filename"))-FIND("]",CELL("filename"),1))</f>
        <v>chn0</v>
      </c>
    </row>
    <row r="8" spans="1:8">
      <c r="A8" s="8"/>
      <c r="B8" s="10"/>
    </row>
    <row r="9" spans="1:8">
      <c r="A9" s="8" t="s">
        <v>12</v>
      </c>
      <c r="B9" s="10" t="s">
        <v>26</v>
      </c>
      <c r="D9" s="12" t="s">
        <v>16</v>
      </c>
      <c r="E9" s="11" t="s">
        <v>17</v>
      </c>
      <c r="G9" s="12" t="s">
        <v>23</v>
      </c>
      <c r="H9" s="11" t="s">
        <v>24</v>
      </c>
    </row>
    <row r="10" spans="1:8">
      <c r="A10" s="8"/>
      <c r="B10" s="10"/>
    </row>
    <row r="11" spans="1:8">
      <c r="A11" s="19" t="s">
        <v>21</v>
      </c>
      <c r="B11" s="19" t="s">
        <v>22</v>
      </c>
      <c r="D11" s="19" t="s">
        <v>18</v>
      </c>
      <c r="E11" s="19" t="s">
        <v>19</v>
      </c>
    </row>
    <row r="12" spans="1:8">
      <c r="A12" s="13">
        <v>0</v>
      </c>
      <c r="B12" s="13">
        <v>1.4E-2</v>
      </c>
      <c r="D12" s="13" t="s">
        <v>3</v>
      </c>
      <c r="E12" s="15">
        <f>INDEX(LINEST(B12:B22,A12:A22^{1,2,3}),1)</f>
        <v>7.3031506634327584E-13</v>
      </c>
    </row>
    <row r="13" spans="1:8">
      <c r="A13" s="13">
        <v>3038</v>
      </c>
      <c r="B13" s="13">
        <v>13.253</v>
      </c>
      <c r="D13" s="13" t="s">
        <v>4</v>
      </c>
      <c r="E13" s="15">
        <f>INDEX(LINEST(B12:B22,A12:A22^{1,2,3}),1,2)</f>
        <v>-3.7288859511484262E-8</v>
      </c>
    </row>
    <row r="14" spans="1:8">
      <c r="A14" s="13">
        <v>4971</v>
      </c>
      <c r="B14" s="13">
        <v>20.036000000000001</v>
      </c>
      <c r="D14" s="13" t="s">
        <v>5</v>
      </c>
      <c r="E14" s="15">
        <f>INDEX(LINEST(B12:B22,A12:A22^{1,2,3}),1,3)</f>
        <v>3.9858111141390738E-3</v>
      </c>
    </row>
    <row r="15" spans="1:8">
      <c r="A15" s="13">
        <v>7983</v>
      </c>
      <c r="B15" s="13">
        <v>30.460999999999999</v>
      </c>
      <c r="D15" s="13" t="s">
        <v>6</v>
      </c>
      <c r="E15" s="15">
        <f>INDEX(LINEST(B12:B22,A12:A22^{1,2,3}),1,4)</f>
        <v>0.66306452119531656</v>
      </c>
    </row>
    <row r="16" spans="1:8">
      <c r="A16" s="13">
        <v>11047</v>
      </c>
      <c r="B16" s="13">
        <v>40.819000000000003</v>
      </c>
    </row>
    <row r="17" spans="1:5">
      <c r="A17" s="13">
        <v>14238</v>
      </c>
      <c r="B17" s="13">
        <v>51.616999999999997</v>
      </c>
      <c r="D17" s="12" t="s">
        <v>14</v>
      </c>
      <c r="E17" s="11" t="s">
        <v>15</v>
      </c>
    </row>
    <row r="18" spans="1:5">
      <c r="A18" s="13">
        <v>16767</v>
      </c>
      <c r="B18" s="13">
        <v>60.118000000000002</v>
      </c>
    </row>
    <row r="19" spans="1:5">
      <c r="A19" s="13">
        <v>20094</v>
      </c>
      <c r="B19" s="13">
        <v>71.277000000000001</v>
      </c>
      <c r="D19" s="11" t="s">
        <v>2</v>
      </c>
    </row>
    <row r="20" spans="1:5">
      <c r="A20" s="13">
        <v>22212</v>
      </c>
      <c r="B20" s="14">
        <v>79.400000000000006</v>
      </c>
    </row>
    <row r="21" spans="1:5">
      <c r="A21" s="13">
        <v>25050</v>
      </c>
      <c r="B21" s="14">
        <v>89.2</v>
      </c>
      <c r="D21" s="11" t="s">
        <v>20</v>
      </c>
    </row>
    <row r="22" spans="1:5">
      <c r="A22" s="13">
        <v>29517</v>
      </c>
      <c r="B22" s="14">
        <v>104.2</v>
      </c>
      <c r="D22" s="6" t="s">
        <v>13</v>
      </c>
      <c r="E22" s="6">
        <f>RSQ(B12:B22,A12:A22)</f>
        <v>0.99943604811925224</v>
      </c>
    </row>
    <row r="24" spans="1:5">
      <c r="A24" s="16"/>
      <c r="B24" s="17"/>
    </row>
    <row r="25" spans="1:5">
      <c r="A25" s="16"/>
      <c r="B25" s="18"/>
    </row>
    <row r="26" spans="1:5">
      <c r="A26" s="16"/>
      <c r="B26" s="18"/>
    </row>
    <row r="27" spans="1:5">
      <c r="A27" s="16"/>
      <c r="B27" s="18"/>
    </row>
    <row r="28" spans="1:5">
      <c r="A28" s="16"/>
      <c r="B28" s="18"/>
    </row>
    <row r="29" spans="1:5">
      <c r="A29" s="16"/>
      <c r="B29" s="18"/>
    </row>
    <row r="30" spans="1:5">
      <c r="A30" s="16"/>
      <c r="B30" s="18"/>
    </row>
    <row r="31" spans="1:5">
      <c r="A31" s="16"/>
      <c r="B31" s="18"/>
    </row>
    <row r="32" spans="1:5">
      <c r="A32" s="16"/>
      <c r="B32" s="18"/>
    </row>
    <row r="33" spans="1:2">
      <c r="A33" s="16"/>
      <c r="B33" s="18"/>
    </row>
    <row r="34" spans="1:2">
      <c r="A34" s="16"/>
      <c r="B34" s="18"/>
    </row>
    <row r="35" spans="1:2">
      <c r="A35" s="16"/>
      <c r="B35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7" sqref="E7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1.4E-2</v>
      </c>
      <c r="D2" t="s">
        <v>2</v>
      </c>
    </row>
    <row r="3" spans="1:5">
      <c r="A3">
        <v>3446</v>
      </c>
      <c r="B3">
        <v>13.214</v>
      </c>
    </row>
    <row r="4" spans="1:5">
      <c r="A4">
        <v>5393</v>
      </c>
      <c r="B4">
        <v>19.956</v>
      </c>
      <c r="D4" t="s">
        <v>3</v>
      </c>
      <c r="E4" s="1">
        <f>INDEX(LINEST(B2:B12,A2:A12^{1,2,3}),1)</f>
        <v>2.9184527057201414E-13</v>
      </c>
    </row>
    <row r="5" spans="1:5">
      <c r="A5">
        <v>8616</v>
      </c>
      <c r="B5">
        <v>30.922999999999998</v>
      </c>
      <c r="D5" t="s">
        <v>4</v>
      </c>
      <c r="E5" s="1">
        <f>INDEX(LINEST(B2:B12,A2:A12^{1,2,3}),1,2)</f>
        <v>-1.566318744755092E-8</v>
      </c>
    </row>
    <row r="6" spans="1:5">
      <c r="A6">
        <v>11637</v>
      </c>
      <c r="B6">
        <v>41.081000000000003</v>
      </c>
      <c r="D6" t="s">
        <v>5</v>
      </c>
      <c r="E6" s="2">
        <f>INDEX(LINEST(B2:B12,A2:A12^{1,2,3}),1,3)</f>
        <v>3.6465051152087358E-3</v>
      </c>
    </row>
    <row r="7" spans="1:5">
      <c r="A7">
        <v>14836</v>
      </c>
      <c r="B7">
        <v>51.731000000000002</v>
      </c>
      <c r="D7" t="s">
        <v>6</v>
      </c>
      <c r="E7" s="3">
        <f>INDEX(LINEST(B2:B12,A2:A12^{1,2,3}),1,4)</f>
        <v>0.40431037444310203</v>
      </c>
    </row>
    <row r="8" spans="1:5">
      <c r="A8">
        <v>17748</v>
      </c>
      <c r="B8">
        <v>61.401000000000003</v>
      </c>
    </row>
    <row r="9" spans="1:5">
      <c r="A9">
        <v>20782</v>
      </c>
      <c r="B9">
        <v>71.481999999999999</v>
      </c>
    </row>
    <row r="10" spans="1:5">
      <c r="A10">
        <v>22936</v>
      </c>
      <c r="B10">
        <v>80.2</v>
      </c>
    </row>
    <row r="11" spans="1:5">
      <c r="A11">
        <v>25909</v>
      </c>
      <c r="B11">
        <v>89.8</v>
      </c>
    </row>
    <row r="12" spans="1:5">
      <c r="A12">
        <v>31112</v>
      </c>
      <c r="B12">
        <v>107.2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8" sqref="E8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1.4E-2</v>
      </c>
      <c r="D2" t="s">
        <v>2</v>
      </c>
    </row>
    <row r="3" spans="1:5">
      <c r="A3">
        <v>3030</v>
      </c>
      <c r="B3">
        <v>13.333</v>
      </c>
    </row>
    <row r="4" spans="1:5">
      <c r="A4">
        <v>4898</v>
      </c>
      <c r="B4">
        <v>19.904</v>
      </c>
      <c r="D4" t="s">
        <v>3</v>
      </c>
      <c r="E4" s="1">
        <f>INDEX(LINEST(B2:B13,A2:A13^{1,2,3}),1)</f>
        <v>7.5294185268604253E-13</v>
      </c>
    </row>
    <row r="5" spans="1:5">
      <c r="A5">
        <v>7675</v>
      </c>
      <c r="B5">
        <v>29.469000000000001</v>
      </c>
      <c r="D5" t="s">
        <v>4</v>
      </c>
      <c r="E5" s="1">
        <f>INDEX(LINEST(B2:B13,A2:A13^{1,2,3}),1,2)</f>
        <v>-3.900157733813028E-8</v>
      </c>
    </row>
    <row r="6" spans="1:5">
      <c r="A6">
        <v>11098</v>
      </c>
      <c r="B6">
        <v>41.051000000000002</v>
      </c>
      <c r="D6" t="s">
        <v>5</v>
      </c>
      <c r="E6" s="2">
        <f>INDEX(LINEST(B2:B13,A2:A13^{1,2,3}),1,3)</f>
        <v>4.0177873873442531E-3</v>
      </c>
    </row>
    <row r="7" spans="1:5">
      <c r="A7">
        <v>14007</v>
      </c>
      <c r="B7">
        <v>50.85</v>
      </c>
      <c r="D7" t="s">
        <v>6</v>
      </c>
      <c r="E7" s="3">
        <f>INDEX(LINEST(B2:B13,A2:A13^{1,2,3}),1,4)</f>
        <v>0.65691169106335767</v>
      </c>
    </row>
    <row r="8" spans="1:5">
      <c r="A8">
        <v>16726</v>
      </c>
      <c r="B8">
        <v>59.947000000000003</v>
      </c>
    </row>
    <row r="9" spans="1:5">
      <c r="A9">
        <v>16969</v>
      </c>
      <c r="B9">
        <v>61.6</v>
      </c>
    </row>
    <row r="10" spans="1:5">
      <c r="A10">
        <v>19953</v>
      </c>
      <c r="B10">
        <v>71.5</v>
      </c>
    </row>
    <row r="11" spans="1:5">
      <c r="A11">
        <v>22329</v>
      </c>
      <c r="B11">
        <v>79.900000000000006</v>
      </c>
    </row>
    <row r="12" spans="1:5">
      <c r="A12">
        <v>26197</v>
      </c>
      <c r="B12">
        <v>92.7</v>
      </c>
    </row>
    <row r="13" spans="1:5">
      <c r="A13">
        <v>28702</v>
      </c>
      <c r="B13">
        <v>101.4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14" sqref="A14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1.4E-2</v>
      </c>
      <c r="D2" t="s">
        <v>2</v>
      </c>
    </row>
    <row r="3" spans="1:5">
      <c r="A3">
        <v>3108</v>
      </c>
      <c r="B3">
        <v>13.25</v>
      </c>
    </row>
    <row r="4" spans="1:5">
      <c r="A4">
        <v>5072</v>
      </c>
      <c r="B4">
        <v>20.228000000000002</v>
      </c>
      <c r="D4" t="s">
        <v>3</v>
      </c>
      <c r="E4" s="1">
        <f>INDEX(LINEST(B2:B13,A2:A13^{1,2,3}),1)</f>
        <v>7.0012556026167252E-13</v>
      </c>
    </row>
    <row r="5" spans="1:5">
      <c r="A5">
        <v>7836</v>
      </c>
      <c r="B5">
        <v>29.986999999999998</v>
      </c>
      <c r="D5" t="s">
        <v>4</v>
      </c>
      <c r="E5" s="1">
        <f>INDEX(LINEST(B2:B13,A2:A13^{1,2,3}),1,2)</f>
        <v>-3.3043561638154646E-8</v>
      </c>
    </row>
    <row r="6" spans="1:5">
      <c r="A6">
        <v>10924</v>
      </c>
      <c r="B6">
        <v>40.787999999999997</v>
      </c>
      <c r="D6" t="s">
        <v>5</v>
      </c>
      <c r="E6" s="2">
        <f>INDEX(LINEST(B2:B13,A2:A13^{1,2,3}),1,3)</f>
        <v>3.9842643727021794E-3</v>
      </c>
    </row>
    <row r="7" spans="1:5">
      <c r="A7">
        <v>13792</v>
      </c>
      <c r="B7">
        <v>50.933</v>
      </c>
      <c r="D7" t="s">
        <v>6</v>
      </c>
      <c r="E7" s="3">
        <f>INDEX(LINEST(B2:B13,A2:A13^{1,2,3}),1,4)</f>
        <v>0.51129659788795045</v>
      </c>
    </row>
    <row r="8" spans="1:5">
      <c r="A8">
        <v>17038</v>
      </c>
      <c r="B8">
        <v>61.798000000000002</v>
      </c>
    </row>
    <row r="9" spans="1:5">
      <c r="A9">
        <v>19283</v>
      </c>
      <c r="B9">
        <v>70</v>
      </c>
    </row>
    <row r="10" spans="1:5">
      <c r="A10">
        <v>21793</v>
      </c>
      <c r="B10">
        <v>78.790999999999997</v>
      </c>
    </row>
    <row r="11" spans="1:5">
      <c r="A11">
        <v>24339</v>
      </c>
      <c r="B11">
        <v>88.9</v>
      </c>
    </row>
    <row r="12" spans="1:5">
      <c r="A12">
        <v>29342</v>
      </c>
      <c r="B12">
        <v>106.5</v>
      </c>
    </row>
    <row r="13" spans="1:5">
      <c r="A13">
        <v>30043</v>
      </c>
      <c r="B13">
        <v>109.2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8" sqref="E8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1.4E-2</v>
      </c>
      <c r="D2" t="s">
        <v>2</v>
      </c>
    </row>
    <row r="3" spans="1:5">
      <c r="A3">
        <v>3447</v>
      </c>
      <c r="B3">
        <v>13.404</v>
      </c>
    </row>
    <row r="4" spans="1:5">
      <c r="A4">
        <v>5449</v>
      </c>
      <c r="B4">
        <v>20.376000000000001</v>
      </c>
      <c r="D4" t="s">
        <v>3</v>
      </c>
      <c r="E4" s="1">
        <f>INDEX(LINEST(B2:B12,A2:A12^{1,2,3}),1)</f>
        <v>5.0710160045350232E-13</v>
      </c>
    </row>
    <row r="5" spans="1:5">
      <c r="A5">
        <v>8319</v>
      </c>
      <c r="B5">
        <v>30.212</v>
      </c>
      <c r="D5" t="s">
        <v>4</v>
      </c>
      <c r="E5" s="1">
        <f>INDEX(LINEST(B2:B12,A2:A12^{1,2,3}),1,2)</f>
        <v>-2.5141959097085227E-8</v>
      </c>
    </row>
    <row r="6" spans="1:5">
      <c r="A6">
        <v>11166</v>
      </c>
      <c r="B6">
        <v>39.86</v>
      </c>
      <c r="D6" t="s">
        <v>5</v>
      </c>
      <c r="E6" s="2">
        <f>INDEX(LINEST(B2:B12,A2:A12^{1,2,3}),1,3)</f>
        <v>3.7683137964407325E-3</v>
      </c>
    </row>
    <row r="7" spans="1:5">
      <c r="A7">
        <v>14248</v>
      </c>
      <c r="B7">
        <v>50.225999999999999</v>
      </c>
      <c r="D7" t="s">
        <v>6</v>
      </c>
      <c r="E7" s="3">
        <f>INDEX(LINEST(B2:B12,A2:A12^{1,2,3}),1,4)</f>
        <v>0.31601422710368832</v>
      </c>
    </row>
    <row r="8" spans="1:5">
      <c r="A8">
        <v>17633</v>
      </c>
      <c r="B8">
        <v>61.604999999999997</v>
      </c>
    </row>
    <row r="9" spans="1:5">
      <c r="A9">
        <v>20271</v>
      </c>
      <c r="B9">
        <v>70.403999999999996</v>
      </c>
    </row>
    <row r="10" spans="1:5">
      <c r="A10">
        <v>23444</v>
      </c>
      <c r="B10">
        <v>81.111000000000004</v>
      </c>
    </row>
    <row r="11" spans="1:5">
      <c r="A11">
        <v>25684</v>
      </c>
      <c r="B11">
        <v>89.9</v>
      </c>
    </row>
    <row r="12" spans="1:5">
      <c r="A12">
        <v>31691</v>
      </c>
      <c r="B12">
        <v>110.4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13" sqref="A13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1.4E-2</v>
      </c>
      <c r="D2" t="s">
        <v>2</v>
      </c>
    </row>
    <row r="3" spans="1:5">
      <c r="A3">
        <v>3499</v>
      </c>
      <c r="B3">
        <v>13.285</v>
      </c>
    </row>
    <row r="4" spans="1:5">
      <c r="A4">
        <v>5540</v>
      </c>
      <c r="B4">
        <v>20.466000000000001</v>
      </c>
      <c r="D4" t="s">
        <v>3</v>
      </c>
      <c r="E4" s="1">
        <f>INDEX(LINEST(B2:B12,A2:A12^{1,2,3}),1)</f>
        <v>6.6686869720572403E-13</v>
      </c>
    </row>
    <row r="5" spans="1:5">
      <c r="A5">
        <v>8329</v>
      </c>
      <c r="B5">
        <v>30.076000000000001</v>
      </c>
      <c r="D5" t="s">
        <v>4</v>
      </c>
      <c r="E5" s="1">
        <f>INDEX(LINEST(B2:B12,A2:A12^{1,2,3}),1,2)</f>
        <v>-3.0812755230849861E-8</v>
      </c>
    </row>
    <row r="6" spans="1:5">
      <c r="A6">
        <v>11291</v>
      </c>
      <c r="B6">
        <v>40.119</v>
      </c>
      <c r="D6" t="s">
        <v>5</v>
      </c>
      <c r="E6" s="2">
        <f>INDEX(LINEST(B2:B12,A2:A12^{1,2,3}),1,3)</f>
        <v>3.8094957225259353E-3</v>
      </c>
    </row>
    <row r="7" spans="1:5">
      <c r="A7">
        <v>14634</v>
      </c>
      <c r="B7">
        <v>51.366</v>
      </c>
      <c r="D7" t="s">
        <v>6</v>
      </c>
      <c r="E7" s="3">
        <f>INDEX(LINEST(B2:B12,A2:A12^{1,2,3}),1,4)</f>
        <v>0.1332213852866877</v>
      </c>
    </row>
    <row r="8" spans="1:5">
      <c r="A8">
        <v>17611</v>
      </c>
      <c r="B8">
        <v>61.331000000000003</v>
      </c>
    </row>
    <row r="9" spans="1:5">
      <c r="A9">
        <v>20309</v>
      </c>
      <c r="B9">
        <v>70.319000000000003</v>
      </c>
    </row>
    <row r="10" spans="1:5">
      <c r="A10">
        <v>23482</v>
      </c>
      <c r="B10">
        <v>80.861999999999995</v>
      </c>
    </row>
    <row r="11" spans="1:5">
      <c r="A11">
        <v>26845</v>
      </c>
      <c r="B11">
        <v>93.8</v>
      </c>
    </row>
    <row r="12" spans="1:5">
      <c r="A12">
        <v>29952</v>
      </c>
      <c r="B12">
        <v>104.2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8" sqref="E8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0</v>
      </c>
      <c r="D2" t="s">
        <v>2</v>
      </c>
    </row>
    <row r="3" spans="1:5">
      <c r="A3">
        <v>3110</v>
      </c>
      <c r="B3" s="4">
        <v>13.38</v>
      </c>
    </row>
    <row r="4" spans="1:5">
      <c r="A4">
        <v>5085</v>
      </c>
      <c r="B4">
        <v>20.363</v>
      </c>
      <c r="D4" t="s">
        <v>3</v>
      </c>
      <c r="E4" s="1">
        <f>INDEX(LINEST(B2:B13,A2:A13^{1,2,3}),1)</f>
        <v>6.2456730176630898E-13</v>
      </c>
    </row>
    <row r="5" spans="1:5">
      <c r="A5">
        <v>7937</v>
      </c>
      <c r="B5">
        <v>30.228999999999999</v>
      </c>
      <c r="D5" t="s">
        <v>4</v>
      </c>
      <c r="E5" s="1">
        <f>INDEX(LINEST(B2:B13,A2:A13^{1,2,3}),1,2)</f>
        <v>-3.3126653147376885E-8</v>
      </c>
    </row>
    <row r="6" spans="1:5">
      <c r="A6">
        <v>10882</v>
      </c>
      <c r="B6">
        <v>40.244999999999997</v>
      </c>
      <c r="D6" t="s">
        <v>5</v>
      </c>
      <c r="E6" s="2">
        <f>INDEX(LINEST(B2:B13,A2:A13^{1,2,3}),1,3)</f>
        <v>3.944612642622798E-3</v>
      </c>
    </row>
    <row r="7" spans="1:5">
      <c r="A7">
        <v>13683</v>
      </c>
      <c r="B7">
        <v>49.737000000000002</v>
      </c>
      <c r="D7" t="s">
        <v>6</v>
      </c>
      <c r="E7" s="3">
        <f>INDEX(LINEST(B2:B13,A2:A13^{1,2,3}),1,4)</f>
        <v>0.65763291505342991</v>
      </c>
    </row>
    <row r="8" spans="1:5">
      <c r="A8">
        <v>16890</v>
      </c>
      <c r="B8">
        <v>60.524999999999999</v>
      </c>
    </row>
    <row r="9" spans="1:5">
      <c r="A9">
        <v>19624</v>
      </c>
      <c r="B9">
        <v>69.662999999999997</v>
      </c>
    </row>
    <row r="10" spans="1:5">
      <c r="A10">
        <v>21787</v>
      </c>
      <c r="B10">
        <v>76.921000000000006</v>
      </c>
    </row>
    <row r="11" spans="1:5">
      <c r="A11">
        <v>23352</v>
      </c>
      <c r="B11" s="4">
        <v>83.6</v>
      </c>
    </row>
    <row r="12" spans="1:5">
      <c r="A12">
        <v>27102</v>
      </c>
      <c r="B12" s="4">
        <v>96.2</v>
      </c>
    </row>
    <row r="13" spans="1:5">
      <c r="A13">
        <v>31408</v>
      </c>
      <c r="B13" s="4">
        <v>110.8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4" sqref="E4"/>
    </sheetView>
  </sheetViews>
  <sheetFormatPr defaultRowHeight="15"/>
  <cols>
    <col min="2" max="2" width="11" bestFit="1" customWidth="1"/>
    <col min="5" max="5" width="23.42578125" customWidth="1"/>
  </cols>
  <sheetData>
    <row r="1" spans="1:5">
      <c r="A1" t="s">
        <v>0</v>
      </c>
      <c r="B1" t="s">
        <v>1</v>
      </c>
    </row>
    <row r="2" spans="1:5">
      <c r="A2">
        <v>0</v>
      </c>
      <c r="B2">
        <v>0</v>
      </c>
      <c r="D2" t="s">
        <v>2</v>
      </c>
    </row>
    <row r="3" spans="1:5">
      <c r="A3">
        <v>4402</v>
      </c>
      <c r="B3" s="4">
        <v>13.362</v>
      </c>
    </row>
    <row r="4" spans="1:5">
      <c r="A4">
        <v>6318</v>
      </c>
      <c r="B4" s="4">
        <v>20.02</v>
      </c>
      <c r="D4" t="s">
        <v>3</v>
      </c>
      <c r="E4" s="1">
        <f>INDEX(LINEST(B2:B12,A2:A12^{1,2,3}),1)</f>
        <v>-2.3154821048134148E-13</v>
      </c>
    </row>
    <row r="5" spans="1:5">
      <c r="A5">
        <v>9220</v>
      </c>
      <c r="B5">
        <v>29.856000000000002</v>
      </c>
      <c r="D5" t="s">
        <v>4</v>
      </c>
      <c r="E5" s="1">
        <f>INDEX(LINEST(B2:B12,A2:A12^{1,2,3}),1,2)</f>
        <v>1.4784220626417147E-8</v>
      </c>
    </row>
    <row r="6" spans="1:5">
      <c r="A6">
        <v>12302</v>
      </c>
      <c r="B6">
        <v>40.265000000000001</v>
      </c>
      <c r="D6" t="s">
        <v>5</v>
      </c>
      <c r="E6" s="2">
        <f>INDEX(LINEST(B2:B12,A2:A12^{1,2,3}),1,3)</f>
        <v>3.1146345119308335E-3</v>
      </c>
    </row>
    <row r="7" spans="1:5">
      <c r="A7">
        <v>15970</v>
      </c>
      <c r="B7">
        <v>52.524999999999999</v>
      </c>
      <c r="D7" t="s">
        <v>6</v>
      </c>
      <c r="E7" s="3">
        <f>INDEX(LINEST(B2:B12,A2:A12^{1,2,3}),1,4)</f>
        <v>-0.16365035830664931</v>
      </c>
    </row>
    <row r="8" spans="1:5">
      <c r="A8">
        <v>18925</v>
      </c>
      <c r="B8">
        <v>62.320999999999998</v>
      </c>
    </row>
    <row r="9" spans="1:5">
      <c r="A9">
        <v>21402</v>
      </c>
      <c r="B9">
        <v>70.426000000000002</v>
      </c>
    </row>
    <row r="10" spans="1:5">
      <c r="A10">
        <v>25284</v>
      </c>
      <c r="B10" s="4">
        <v>84.8</v>
      </c>
    </row>
    <row r="11" spans="1:5">
      <c r="A11">
        <v>27790</v>
      </c>
      <c r="B11" s="4">
        <v>92.8</v>
      </c>
    </row>
    <row r="12" spans="1:5">
      <c r="A12">
        <v>32625</v>
      </c>
      <c r="B12" s="4">
        <v>109.1</v>
      </c>
    </row>
    <row r="13" spans="1:5">
      <c r="B1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chn0</vt:lpstr>
      <vt:lpstr>chn1</vt:lpstr>
      <vt:lpstr>chn2</vt:lpstr>
      <vt:lpstr>chn3</vt:lpstr>
      <vt:lpstr>chn4</vt:lpstr>
      <vt:lpstr>chn5</vt:lpstr>
      <vt:lpstr>chn6</vt:lpstr>
      <vt:lpstr>chn7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2016-12-06T22:04:01Z</dcterms:modified>
</cp:coreProperties>
</file>