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jonas\Desktop\Project_Semester2\"/>
    </mc:Choice>
  </mc:AlternateContent>
  <bookViews>
    <workbookView xWindow="0" yWindow="0" windowWidth="25200" windowHeight="12345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1" l="1"/>
  <c r="J38" i="1"/>
  <c r="K39" i="1"/>
  <c r="J36" i="1"/>
  <c r="J37" i="1"/>
  <c r="J35" i="1"/>
  <c r="J34" i="1"/>
  <c r="J32" i="1"/>
  <c r="J33" i="1"/>
  <c r="J31" i="1"/>
  <c r="J26" i="1"/>
  <c r="J20" i="1"/>
  <c r="J19" i="1"/>
  <c r="J17" i="1"/>
  <c r="J16" i="1"/>
  <c r="J15" i="1"/>
  <c r="J23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8" i="1"/>
  <c r="J21" i="1"/>
  <c r="J22" i="1"/>
  <c r="J24" i="1"/>
  <c r="J25" i="1"/>
  <c r="J28" i="1"/>
  <c r="J30" i="1"/>
  <c r="J39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<sst xmlns="http://schemas.openxmlformats.org/spreadsheetml/2006/main" count="269" uniqueCount="149">
  <si>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</si>
  <si>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</si>
  <si>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</si>
  <si>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</si>
  <si>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</si>
  <si>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</si>
  <si>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</si>
  <si>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</si>
  <si>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</si>
  <si>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</si>
  <si>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</si>
  <si>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</si>
  <si>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</si>
  <si>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</si>
  <si>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</si>
  <si>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</si>
  <si>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</si>
  <si>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</si>
  <si>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</si>
  <si>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</si>
  <si>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</si>
  <si>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</si>
  <si>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</si>
  <si>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</si>
  <si>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</si>
  <si>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</si>
  <si>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</si>
  <si>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</si>
  <si>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</si>
  <si>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</si>
  <si>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</si>
  <si>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</si>
  <si>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</si>
  <si>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</si>
  <si>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</si>
  <si>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</si>
  <si>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</si>
  <si>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</si>
  <si>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</si>
  <si>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</si>
  <si>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</si>
  <si>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</si>
  <si>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</si>
  <si>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</si>
  <si>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</si>
  <si>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</si>
  <si>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</si>
  <si>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</si>
  <si>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</si>
  <si>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</si>
  <si>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</si>
  <si>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</si>
  <si>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</si>
  <si>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</si>
  <si>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</si>
  <si>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</si>
  <si>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</si>
  <si>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</si>
  <si>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</si>
  <si>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</si>
  <si>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</si>
  <si>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</si>
  <si>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</si>
  <si>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</si>
  <si>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</si>
  <si>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</si>
  <si>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</si>
  <si>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CLASS: 1NMCT6</t>
  </si>
  <si>
    <t>NAME: Boecquaert</t>
  </si>
  <si>
    <t>FIRSTNAME:  Jonas</t>
  </si>
  <si>
    <t>Raspberry Pi Relay Board, S3ED/103030029 - Antratek Electronics. (n.d.). Retrieved March 11, 2017, from https://www.antratek.be/raspberry-pi-relay-board</t>
  </si>
  <si>
    <t>Humidity and Temperature Sensor - RHT03, SFE10167 - Antratek Electronics. (n.d.). Retrieved March 11, 2017, from https://www.antratek.be/humidity-and-temperature-sensor-rht03</t>
  </si>
  <si>
    <t>PIR Motion Sensor (JST), SFE13285 - Antratek Electronics. (n.d.). Retrieved March 11, 2017, from https://www.antratek.be/pir-motion-sensor-jst</t>
  </si>
  <si>
    <t>Raspberry Pi 3 B COMBO Behuizing € 45,95 | SOSsolutions.be. (n.d.). Retrieved March 11, 2017, from https://www.sossolutions.be/3b-combo</t>
  </si>
  <si>
    <t>Raspberry Pi 3 Model B, RASPBERRY-PI-3 - Antratek Electronics. (n.d.). Retrieved March 11, 2017, from https://www.antratek.be/raspberry-pi-3-model-b</t>
  </si>
  <si>
    <t>Lewekas</t>
  </si>
  <si>
    <t>Plexiglas. (n.d.). Retrieved March 31, 2017, from https://www.plexikopen.be/plexiglas</t>
  </si>
  <si>
    <r>
      <t>Axiaalventilator 12 V/DC 13.08 m</t>
    </r>
    <r>
      <rPr>
        <vertAlign val="superscript"/>
        <sz val="11"/>
        <color rgb="FF000000"/>
        <rFont val="Arial"/>
        <family val="2"/>
      </rPr>
      <t>3</t>
    </r>
    <r>
      <rPr>
        <sz val="11"/>
        <color rgb="FF000000"/>
        <rFont val="Arial"/>
        <family val="2"/>
      </rPr>
      <t>/h (l x b x h) 50 x 50 x 15 mm Sunon HA50151V4-0000-999 in de Conrad online shop | 184267. (n.d.). Retrieved March 31, 2017, from http://www.conrad.be/ce/nl/product/184267/Axiaalventilator-12-VDC-1308-mh-l-x-b-x-h-50-x-50-x-15-mm-Sunon-HA50151V4-0000-999</t>
    </r>
  </si>
  <si>
    <t>Philips Gloeilamp E27 15 W Warmwit 75 mm Energielabel: E Kogel 230 V Inhoud 1 stuks in de Conrad online shop | 394174. (n.d.). Retrieved March 31, 2017, from http://www.conrad.be/ce/nl/product/394174/Philips-Gloeilamp-E27-15-W-Warmwit-75-mm-Energielabel-E-Kogel-230-V-Inhoud-1-stuks</t>
  </si>
  <si>
    <t>Relaiskaart 5V/DC 4-voudig (voor Arduino, Raspberry Pi etc.) in de Conrad online shop | 095841. (n.d.). Retrieved March 31, 2017, from http://www.conrad.be/ce/nl/product/095841/Relaiskaart-5VDC-4-voudig-voor-Arduino-Raspberry-Pi-etc</t>
  </si>
  <si>
    <t>LOW-COST MAGNETISCH CONTACT - HAA25 - (ALARMSYSTEMEN &amp; CCTV - REED ALARMSCHAKELAARS). (n.d.). Retrieved March 31, 2017, from http://www.electrobron.be/alarmsystemen-en-cctv/reed-alarmschakelaars/haa25</t>
  </si>
  <si>
    <t>Humidity and Temperature Sensor - RHT03 - SEN-10167 - SparkFun Electronics. (n.d.). Retrieved March 31, 2017, from https://www.sparkfun.com/products/10167</t>
  </si>
  <si>
    <t>PIR Mini Sensor | 28033 | Parallax Inc. (n.d.). Retrieved March 31, 2017, from https://www.parallax.com/product/28033</t>
  </si>
  <si>
    <t>Eurostekker Kunststof 230 V Zwart IP20 613381 in de Conrad online shop | 613381. (n.d.). Retrieved March 31, 2017, from http://www.conrad.be/ce/nl/product/613381/Eurostekker-Kunststof-230-V-Zwart-IP20-613381</t>
  </si>
  <si>
    <r>
      <t>LappKabel 49900081 Geïsoleerde kabel H03VVH2-F 2 x 0.75 mm</t>
    </r>
    <r>
      <rPr>
        <vertAlign val="super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 xml:space="preserve"> Zwart Per meter in de Conrad online shop | 607527. (n.d.). Retrieved March 31, 2017, from http://www.conrad.be/ce/nl/product/607527/LappKabel-49900081-Geisoleerde-kabel-H03VVH2-F-2-x-075-mm-Zwart-Per-meter</t>
    </r>
  </si>
  <si>
    <t>Plywood hardwood - 122 x 244 x 9mm</t>
  </si>
  <si>
    <t>This is used for making the incubator-box and inside-box.</t>
  </si>
  <si>
    <t>grandfather</t>
  </si>
  <si>
    <t>Dad</t>
  </si>
  <si>
    <t>Hardhouten multiplex 122 x 244cm 9mm | Praxis. (n.d.). Retrieved June 18, 2017, from https://www.praxis.nl/bouwmaterialen/hout/multiplex/hardhouten-multiplex-122-x-244cm-9mm/5282731</t>
  </si>
  <si>
    <t>Plywood hardwood - 61 x 122 x 5,5mm</t>
  </si>
  <si>
    <t>Hardhouten multiplex 61 x 122cm 5,5mm | Praxis. (n.d.). Retrieved June 18, 2017, from https://www.praxis.nl/bouwmaterialen/hout/multiplex/hardhouten-multiplex-61-x-122cm-5-5mm/5282716</t>
  </si>
  <si>
    <t xml:space="preserve">Styrofoam plate </t>
  </si>
  <si>
    <t>STYROPOR: isomo plaat 60x120 2cm - Piepschuim - Isomo - Hobby en knutselen - Lucas Creativ Webshop. (n.d.). Retrieved June 18, 2017, from http://www.lucascreashop.be/pd/3002883/pc/4416/STYROPOR-Isomo+plaat+60x120+2cm?p=3</t>
  </si>
  <si>
    <t>This is used to isolate the inside-box.</t>
  </si>
  <si>
    <t>This is used for making the inside-box bottom and top.</t>
  </si>
  <si>
    <t>This is needed to keep other pieces on there place and add support.</t>
  </si>
  <si>
    <t>Grenen lat - 50 cm, 1 x 1,5 cm. (n.d.). Retrieved June 18, 2017, from https://www.aduis.be/grenen-lat-50-cm,-1-x-1,5-cm-art802025.aspx</t>
  </si>
  <si>
    <t>Heating element</t>
  </si>
  <si>
    <t>Lightbulb</t>
  </si>
  <si>
    <t>Fan - 12V DC</t>
  </si>
  <si>
    <t>Used to add some air circulation in the incubator.</t>
  </si>
  <si>
    <t>Used to heat the incubator.</t>
  </si>
  <si>
    <t>Used to make a window in the door.</t>
  </si>
  <si>
    <t>This is needed to add some light in the incubator. Also used for there massive heatloss.</t>
  </si>
  <si>
    <t>Chicken wire</t>
  </si>
  <si>
    <t>Used as support for the eggs, so they can't roll.</t>
  </si>
  <si>
    <t>This will be used to make a frame for the eggs to lay on.</t>
  </si>
  <si>
    <t>Grenen lat - 50 cm, 1,5 x 1,5 cm. (n.d.). Retrieved June 18, 2017, from https://www.aduis.be/grenen-lat-50-cm,-1,5-x-1,5-cm-art802045.aspx</t>
  </si>
  <si>
    <t xml:space="preserve">Handson Vogelgaas maaswijdte 6 mm 50 cm hoog 2,5 meter verzinkt | Gaas | Schuttingen &amp; hekken | Tuin. (n.d.). Retrieved June 18, 2017, from //assortiment/handson-vogelgaas-maaswijdte-6-mm-50-cm-hoog-2-5-meter-verzinkt/p/B536806
</t>
  </si>
  <si>
    <t>Raspberry Pi 3, model B</t>
  </si>
  <si>
    <t>The latest Raspberry Pi to handle the electronics.</t>
  </si>
  <si>
    <t>WAGO Epsitron Compact Power 787-1001 Din-rail netvoeding 12 V/DC 2 A 24 W 2 x in de Conrad online shop | 518977. (n.d.). Retrieved June 18, 2017, from http://www.conrad.be/ce/nl/product/518977/WAGO-Epsitron-Compact-Power-787-1001-Din-rail-netvoeding-12-VDC-2-A-24-W-2-x</t>
  </si>
  <si>
    <t>Rexel. (n.d.). Retrieved June 18, 2017, from http://www2.rexel.be/nl/nl/Rexel</t>
  </si>
  <si>
    <t>Transformer to put 230V AC into 12V DC. Used for the fans.</t>
  </si>
  <si>
    <t>Transformer - 230V AC / 12V DC</t>
  </si>
  <si>
    <t>Relaisboard</t>
  </si>
  <si>
    <t>Used to make sure the Raspberry Pi doesn't get fried when connected to the heating element, lightbulbs and the fans.</t>
  </si>
  <si>
    <t>Temperature - , humidity sensor (DHT22)</t>
  </si>
  <si>
    <t>Used to measure the exact temperature and humidity in the incubator.</t>
  </si>
  <si>
    <t>Door switch (button)</t>
  </si>
  <si>
    <t>Used to register if the door is closed or open.</t>
  </si>
  <si>
    <t>Motion sensor</t>
  </si>
  <si>
    <t>A plug</t>
  </si>
  <si>
    <t>Used to detect if eggs are hatching.</t>
  </si>
  <si>
    <t>A plug to give everthing electricity.</t>
  </si>
  <si>
    <t>Electric cable</t>
  </si>
  <si>
    <t>Cable to connect the plug to the system.</t>
  </si>
  <si>
    <t>A socket</t>
  </si>
  <si>
    <t>Used to give the Raspberry Pi electricity.</t>
  </si>
  <si>
    <t>Niko Stopcontact met penaarde en opbouwdoos | Hubo. (n.d.). Retrieved June 18, 2017, from https://www.hubo.be/nl/p/stopcontact-met-penaarde-en-opbouwdoos/345151.html</t>
  </si>
  <si>
    <t>Electric junction box</t>
  </si>
  <si>
    <t>A box to store all the electronics.</t>
  </si>
  <si>
    <t>High Quality Industrial Heating Element 122*122mm Square Infrared Ceramic Heater - Buy Ceramic Heater,122*122mm Infrared Ceramic Heater,Ceramic Infrared Heater Product on Alibaba.com. (n.d.). Retrieved June 18, 2017, from //www.alibaba.com/product-detail/high-quality-industrial-heating-element-122_60148051830.html</t>
  </si>
  <si>
    <t>MLA JB0010 Plastic Weatherproof Enclosure Project Case Electrical Junction Box. (n.d.). Retrieved June 18, 2017, from http://www.ebay.co.uk/itm/MLA-JB0010-Plastic-Weatherproof-Enclosure-Project-Case-Electrical-Junction-Box-/291067541802</t>
  </si>
  <si>
    <t>Door hinges</t>
  </si>
  <si>
    <t>To use with the door.</t>
  </si>
  <si>
    <t>GAMMA scharnier met vaste pen 20x25 mm geelverzinkt | Scharnieren | Scharnieren &amp; sloten | Ijzerwaren | GAMMA.be. (n.d.). Retrieved June 18, 2017, from //assortiment/gamma-scharnier-met-vaste-pen-20x25-mm-geelverzinkt/p/B358457</t>
  </si>
  <si>
    <t>GAMMA schuifje messing nikkel 40x25 mm | Schutting- en hekbenodigdheden | Schuttingen &amp; hekken | Tuin. (n.d.). Retrieved June 18, 2017, from //assortiment/gamma-schuifje-messing-nikkel-40x25-mm/p/B704611</t>
  </si>
  <si>
    <t>To lock the door.</t>
  </si>
  <si>
    <t>Bolt lock</t>
  </si>
  <si>
    <t>Plexiglass</t>
  </si>
  <si>
    <t>To attach the electronics on in the junction box.</t>
  </si>
  <si>
    <t>To display current temperature &amp; humidity.</t>
  </si>
  <si>
    <t>Assembled Standard LCD 16x2 + extras - White on Blue ID: 1447 - $10.95 : Adafruit Industries, Unique &amp; fun DIY electronics and kits. (n.d.). Retrieved June 19, 2017, from https://www.adafruit.com/product/1447</t>
  </si>
  <si>
    <t>A friend</t>
  </si>
  <si>
    <t>LCD-screen (1602) with potentiometer</t>
  </si>
  <si>
    <t>Hardwood batten - 10 x 15 x 500mm</t>
  </si>
  <si>
    <t>Hardwood batten - 15 x 15 x 500mm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</si>
</sst>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 &quot;€&quot;\ * #,##0.00_ ;_ &quot;€&quot;\ * \-#,##0.00_ ;_ &quot;€&quot;\ * &quot;-&quot;??_ ;_ @_ "/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9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b/>
      <sz val="22"/>
      <color rgb="FF2B4575"/>
      <name val="Ubuntu"/>
      <family val="2"/>
    </font>
    <font>
      <b/>
      <sz val="18"/>
      <color rgb="FF273359"/>
      <name val="Ubuntu"/>
      <family val="2"/>
    </font>
    <font>
      <sz val="10"/>
      <color rgb="FFFFFFFF"/>
      <name val="Ubuntu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vertAlign val="superscript"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3DDEE"/>
        <bgColor indexed="64"/>
      </patternFill>
    </fill>
    <fill>
      <patternFill patternType="solid">
        <fgColor rgb="FFD3DDEE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4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center" vertical="top"/>
    </xf>
    <xf numFmtId="168" fontId="7" fillId="3" borderId="0" xfId="0" applyNumberFormat="1" applyFont="1" applyFill="1" applyAlignment="1">
      <alignment vertical="top"/>
    </xf>
    <xf numFmtId="169" fontId="7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7" fillId="5" borderId="0" xfId="0" applyFont="1" applyFill="1" applyAlignment="1">
      <alignment horizontal="left" vertical="top"/>
    </xf>
    <xf numFmtId="0" fontId="7" fillId="5" borderId="0" xfId="0" applyFont="1" applyFill="1" applyAlignment="1">
      <alignment vertical="top" wrapText="1"/>
    </xf>
    <xf numFmtId="0" fontId="7" fillId="5" borderId="0" xfId="0" applyFont="1" applyFill="1" applyAlignment="1">
      <alignment horizontal="center" vertical="top"/>
    </xf>
    <xf numFmtId="168" fontId="7" fillId="5" borderId="0" xfId="0" applyNumberFormat="1" applyFont="1" applyFill="1" applyAlignment="1">
      <alignment vertical="top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168" fontId="8" fillId="5" borderId="0" xfId="0" applyNumberFormat="1" applyFont="1" applyFill="1"/>
    <xf numFmtId="169" fontId="8" fillId="4" borderId="0" xfId="0" applyNumberFormat="1" applyFont="1" applyFill="1" applyBorder="1" applyAlignment="1">
      <alignment horizontal="center"/>
    </xf>
    <xf numFmtId="0" fontId="9" fillId="0" borderId="0" xfId="0" applyFont="1"/>
    <xf numFmtId="0" fontId="1" fillId="0" borderId="0" xfId="0" applyFont="1" applyAlignment="1"/>
    <xf numFmtId="0" fontId="10" fillId="2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170" fontId="7" fillId="3" borderId="6" xfId="0" applyNumberFormat="1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left" vertical="top" wrapText="1"/>
    </xf>
    <xf numFmtId="170" fontId="7" fillId="5" borderId="7" xfId="0" applyNumberFormat="1" applyFont="1" applyFill="1" applyBorder="1" applyAlignment="1">
      <alignment horizontal="center" vertical="top" wrapText="1"/>
    </xf>
    <xf numFmtId="0" fontId="11" fillId="3" borderId="0" xfId="0" applyFont="1" applyFill="1" applyAlignment="1">
      <alignment horizontal="center" vertical="top"/>
    </xf>
    <xf numFmtId="0" fontId="11" fillId="3" borderId="0" xfId="0" applyFont="1" applyFill="1" applyAlignment="1">
      <alignment horizontal="left" vertical="top"/>
    </xf>
    <xf numFmtId="0" fontId="11" fillId="3" borderId="0" xfId="0" applyFont="1" applyFill="1" applyAlignment="1">
      <alignment vertical="top"/>
    </xf>
    <xf numFmtId="0" fontId="11" fillId="5" borderId="0" xfId="0" applyFont="1" applyFill="1" applyAlignment="1">
      <alignment horizontal="center" vertical="top"/>
    </xf>
    <xf numFmtId="0" fontId="11" fillId="5" borderId="0" xfId="0" applyFont="1" applyFill="1" applyAlignment="1">
      <alignment horizontal="left" vertical="top"/>
    </xf>
    <xf numFmtId="0" fontId="11" fillId="5" borderId="0" xfId="0" applyFont="1" applyFill="1" applyAlignment="1">
      <alignment vertical="top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top" wrapText="1"/>
    </xf>
    <xf numFmtId="0" fontId="7" fillId="3" borderId="0" xfId="0" applyFont="1" applyFill="1"/>
    <xf numFmtId="0" fontId="7" fillId="5" borderId="0" xfId="0" applyFont="1" applyFill="1" applyAlignment="1">
      <alignment horizontal="center" vertical="top" wrapText="1"/>
    </xf>
    <xf numFmtId="0" fontId="7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8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5" fontId="7" fillId="3" borderId="0" xfId="0" applyNumberFormat="1" applyFont="1" applyFill="1" applyAlignment="1">
      <alignment vertical="top"/>
    </xf>
    <xf numFmtId="165" fontId="7" fillId="5" borderId="0" xfId="0" applyNumberFormat="1" applyFont="1" applyFill="1" applyAlignment="1">
      <alignment vertical="top"/>
    </xf>
    <xf numFmtId="0" fontId="0" fillId="0" borderId="0" xfId="0" applyFont="1" applyAlignment="1">
      <alignment horizontal="center" vertical="center" wrapText="1"/>
    </xf>
    <xf numFmtId="165" fontId="2" fillId="4" borderId="0" xfId="0" quotePrefix="1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center" wrapText="1"/>
    </xf>
    <xf numFmtId="165" fontId="7" fillId="0" borderId="0" xfId="0" applyNumberFormat="1" applyFont="1" applyFill="1" applyAlignment="1">
      <alignment vertical="top"/>
    </xf>
    <xf numFmtId="0" fontId="0" fillId="6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left" vertical="top"/>
    </xf>
    <xf numFmtId="0" fontId="7" fillId="7" borderId="0" xfId="0" applyFont="1" applyFill="1" applyAlignment="1">
      <alignment vertical="top" wrapText="1"/>
    </xf>
    <xf numFmtId="0" fontId="7" fillId="7" borderId="0" xfId="0" applyFont="1" applyFill="1" applyAlignment="1">
      <alignment horizontal="center" vertical="top"/>
    </xf>
    <xf numFmtId="0" fontId="7" fillId="6" borderId="0" xfId="0" applyFont="1" applyFill="1" applyAlignment="1">
      <alignment horizontal="center" vertical="top" wrapText="1"/>
    </xf>
    <xf numFmtId="165" fontId="7" fillId="7" borderId="0" xfId="0" applyNumberFormat="1" applyFont="1" applyFill="1" applyAlignment="1">
      <alignment vertical="top"/>
    </xf>
    <xf numFmtId="0" fontId="15" fillId="6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left" vertical="top"/>
    </xf>
    <xf numFmtId="0" fontId="7" fillId="7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center" wrapText="1"/>
    </xf>
    <xf numFmtId="0" fontId="17" fillId="7" borderId="0" xfId="1" applyFont="1" applyFill="1" applyAlignment="1">
      <alignment horizontal="center" vertical="top" wrapText="1"/>
    </xf>
    <xf numFmtId="44" fontId="2" fillId="0" borderId="0" xfId="0" applyNumberFormat="1" applyFont="1" applyFill="1" applyAlignment="1">
      <alignment vertical="top"/>
    </xf>
    <xf numFmtId="44" fontId="7" fillId="7" borderId="0" xfId="0" applyNumberFormat="1" applyFont="1" applyFill="1" applyAlignment="1">
      <alignment vertical="top"/>
    </xf>
    <xf numFmtId="44" fontId="7" fillId="0" borderId="0" xfId="0" applyNumberFormat="1" applyFont="1" applyFill="1" applyAlignment="1">
      <alignment vertical="top"/>
    </xf>
    <xf numFmtId="44" fontId="7" fillId="3" borderId="0" xfId="0" applyNumberFormat="1" applyFont="1" applyFill="1" applyAlignment="1">
      <alignment vertical="top"/>
    </xf>
    <xf numFmtId="0" fontId="7" fillId="6" borderId="0" xfId="0" applyFont="1" applyFill="1" applyAlignment="1">
      <alignment vertical="top" wrapText="1"/>
    </xf>
    <xf numFmtId="0" fontId="7" fillId="6" borderId="0" xfId="0" applyFont="1" applyFill="1" applyAlignment="1">
      <alignment horizontal="center" vertical="top"/>
    </xf>
    <xf numFmtId="44" fontId="7" fillId="6" borderId="0" xfId="0" applyNumberFormat="1" applyFont="1" applyFill="1" applyAlignment="1">
      <alignment vertical="top"/>
    </xf>
    <xf numFmtId="165" fontId="7" fillId="0" borderId="0" xfId="0" applyNumberFormat="1" applyFont="1" applyFill="1" applyBorder="1" applyAlignment="1">
      <alignment horizontal="center" vertical="top"/>
    </xf>
    <xf numFmtId="165" fontId="7" fillId="6" borderId="0" xfId="0" applyNumberFormat="1" applyFont="1" applyFill="1" applyBorder="1" applyAlignment="1">
      <alignment horizontal="center" vertical="top"/>
    </xf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colors>
    <mruColors>
      <color rgb="FFD3DD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571500</xdr:colOff>
      <xdr:row>56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29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29</xdr:row>
      <xdr:rowOff>161925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29</xdr:row>
      <xdr:rowOff>161925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27</xdr:row>
      <xdr:rowOff>161925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31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27</xdr:row>
      <xdr:rowOff>161925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1031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847725</xdr:colOff>
      <xdr:row>0</xdr:row>
      <xdr:rowOff>38099</xdr:rowOff>
    </xdr:from>
    <xdr:to>
      <xdr:col>6</xdr:col>
      <xdr:colOff>1143000</xdr:colOff>
      <xdr:row>11</xdr:row>
      <xdr:rowOff>171449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4CD152EC-5DE5-4FC3-BE00-124C120D7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38099"/>
          <a:ext cx="1971675" cy="2628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4"/>
  <sheetViews>
    <sheetView showGridLines="0" tabSelected="1" zoomScaleNormal="100" workbookViewId="0">
      <selection activeCell="G15" sqref="G15"/>
    </sheetView>
  </sheetViews>
  <sheetFormatPr defaultColWidth="15.125" defaultRowHeight="15" customHeight="1" x14ac:dyDescent="0.2"/>
  <cols>
    <col min="1" max="1" width="5.75" customWidth="1"/>
    <col min="2" max="2" width="19.5" customWidth="1"/>
    <col min="3" max="3" width="14.5" customWidth="1"/>
    <col min="4" max="4" width="8" customWidth="1"/>
    <col min="5" max="5" width="5" customWidth="1"/>
    <col min="6" max="6" width="22" customWidth="1"/>
    <col min="7" max="7" width="34.5" customWidth="1"/>
    <col min="8" max="8" width="5.62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25">
      <c r="A2" s="1"/>
      <c r="B2" s="1" t="s">
        <v>67</v>
      </c>
      <c r="C2" s="2"/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25">
      <c r="A3" s="1"/>
      <c r="B3" s="1" t="s">
        <v>68</v>
      </c>
      <c r="C3" s="2"/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25">
      <c r="A4" s="1"/>
      <c r="B4" s="1" t="s">
        <v>69</v>
      </c>
      <c r="C4" s="2"/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25">
      <c r="A5" s="2"/>
      <c r="B5" s="1" t="s">
        <v>0</v>
      </c>
      <c r="C5" s="3" t="s">
        <v>75</v>
      </c>
      <c r="D5" s="2"/>
      <c r="E5" s="2"/>
      <c r="F5" s="2"/>
      <c r="G5" s="2"/>
      <c r="H5" s="2"/>
      <c r="I5" s="2"/>
      <c r="J5" s="2"/>
      <c r="K5" s="2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25">
      <c r="A6" s="2"/>
      <c r="B6" s="1" t="s">
        <v>1</v>
      </c>
      <c r="C6" s="5">
        <v>3</v>
      </c>
      <c r="D6" s="6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25">
      <c r="A7" s="2"/>
      <c r="B7" s="1" t="s">
        <v>2</v>
      </c>
      <c r="C7" s="7"/>
      <c r="D7" s="2"/>
      <c r="E7" s="8"/>
      <c r="F7" s="8"/>
      <c r="G7" s="8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25">
      <c r="A8" s="2"/>
      <c r="B8" s="1" t="s">
        <v>3</v>
      </c>
      <c r="C8" s="9">
        <f>BillOfMaterials!$E$39</f>
        <v>44</v>
      </c>
      <c r="D8" s="2"/>
      <c r="E8" s="8"/>
      <c r="F8" s="8"/>
      <c r="G8" s="8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5">
      <c r="A9" s="2"/>
      <c r="B9" s="1" t="s">
        <v>4</v>
      </c>
      <c r="C9" s="63">
        <f>BillOfMaterials!$J$39</f>
        <v>278.12</v>
      </c>
      <c r="D9" s="2"/>
      <c r="E9" s="8"/>
      <c r="F9" s="8"/>
      <c r="G9" s="8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1"/>
      <c r="C10" s="12"/>
      <c r="D10" s="2"/>
      <c r="E10" s="8"/>
      <c r="F10" s="8"/>
      <c r="G10" s="8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1"/>
      <c r="C11" s="12"/>
      <c r="D11" s="2"/>
      <c r="E11" s="8"/>
      <c r="F11" s="8"/>
      <c r="G11" s="8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1"/>
      <c r="C12" s="12"/>
      <c r="D12" s="2"/>
      <c r="E12" s="8"/>
      <c r="F12" s="8"/>
      <c r="G12" s="13"/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4" t="s">
        <v>5</v>
      </c>
      <c r="B14" s="14" t="s">
        <v>6</v>
      </c>
      <c r="C14" s="14" t="s">
        <v>7</v>
      </c>
      <c r="D14" s="15" t="s">
        <v>8</v>
      </c>
      <c r="E14" s="16" t="s">
        <v>9</v>
      </c>
      <c r="F14" s="16" t="s">
        <v>10</v>
      </c>
      <c r="G14" s="16" t="s">
        <v>11</v>
      </c>
      <c r="H14" s="16" t="s">
        <v>12</v>
      </c>
      <c r="I14" s="16" t="s">
        <v>13</v>
      </c>
      <c r="J14" s="16" t="s">
        <v>14</v>
      </c>
      <c r="K14" s="17" t="s">
        <v>15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85.5" x14ac:dyDescent="0.25">
      <c r="A15" s="18">
        <v>1</v>
      </c>
      <c r="B15" s="19" t="s">
        <v>85</v>
      </c>
      <c r="C15" s="19" t="s">
        <v>86</v>
      </c>
      <c r="D15" s="19">
        <v>3</v>
      </c>
      <c r="E15" s="20">
        <v>1</v>
      </c>
      <c r="F15" s="55" t="s">
        <v>87</v>
      </c>
      <c r="G15" s="74" t="s">
        <v>89</v>
      </c>
      <c r="H15" s="20">
        <v>1</v>
      </c>
      <c r="I15" s="64">
        <v>29.99</v>
      </c>
      <c r="J15" s="60">
        <f>BillOfMaterials!$E15*BillOfMaterials!$I15</f>
        <v>29.99</v>
      </c>
      <c r="K15" s="61">
        <v>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85.5" x14ac:dyDescent="0.25">
      <c r="A16" s="68">
        <v>2</v>
      </c>
      <c r="B16" s="69" t="s">
        <v>90</v>
      </c>
      <c r="C16" s="69" t="s">
        <v>95</v>
      </c>
      <c r="D16" s="69">
        <v>3</v>
      </c>
      <c r="E16" s="70">
        <v>1</v>
      </c>
      <c r="F16" s="71" t="s">
        <v>87</v>
      </c>
      <c r="G16" s="72" t="s">
        <v>91</v>
      </c>
      <c r="H16" s="70">
        <v>1</v>
      </c>
      <c r="I16" s="73">
        <v>7.99</v>
      </c>
      <c r="J16" s="60">
        <f>BillOfMaterials!$E16*BillOfMaterials!$I16</f>
        <v>7.99</v>
      </c>
      <c r="K16" s="67">
        <v>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99.75" x14ac:dyDescent="0.25">
      <c r="A17" s="18">
        <v>3</v>
      </c>
      <c r="B17" s="19" t="s">
        <v>92</v>
      </c>
      <c r="C17" s="19" t="s">
        <v>94</v>
      </c>
      <c r="D17" s="19">
        <v>3</v>
      </c>
      <c r="E17" s="20">
        <v>2</v>
      </c>
      <c r="F17" s="55" t="s">
        <v>87</v>
      </c>
      <c r="G17" s="74" t="s">
        <v>93</v>
      </c>
      <c r="H17" s="20">
        <v>1</v>
      </c>
      <c r="I17" s="64">
        <v>9.1999999999999993</v>
      </c>
      <c r="J17" s="60">
        <f>BillOfMaterials!$E17*BillOfMaterials!$I17</f>
        <v>18.399999999999999</v>
      </c>
      <c r="K17" s="67">
        <v>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2.75" x14ac:dyDescent="0.25">
      <c r="A18" s="24">
        <v>4</v>
      </c>
      <c r="B18" s="25" t="s">
        <v>141</v>
      </c>
      <c r="C18" s="25" t="s">
        <v>103</v>
      </c>
      <c r="D18" s="25">
        <v>3</v>
      </c>
      <c r="E18" s="26">
        <v>2</v>
      </c>
      <c r="F18" s="71" t="s">
        <v>87</v>
      </c>
      <c r="G18" s="66" t="s">
        <v>76</v>
      </c>
      <c r="H18" s="26">
        <v>1</v>
      </c>
      <c r="I18" s="65">
        <v>2.74</v>
      </c>
      <c r="J18" s="60">
        <f>BillOfMaterials!$E18*BillOfMaterials!$I18</f>
        <v>5.48</v>
      </c>
      <c r="K18" s="61">
        <v>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7" x14ac:dyDescent="0.25">
      <c r="A19" s="75">
        <v>5</v>
      </c>
      <c r="B19" s="76" t="s">
        <v>147</v>
      </c>
      <c r="C19" s="76" t="s">
        <v>96</v>
      </c>
      <c r="D19" s="76">
        <v>3</v>
      </c>
      <c r="E19" s="77">
        <v>8</v>
      </c>
      <c r="F19" s="78" t="s">
        <v>87</v>
      </c>
      <c r="G19" s="74" t="s">
        <v>97</v>
      </c>
      <c r="H19" s="77">
        <v>1</v>
      </c>
      <c r="I19" s="79">
        <v>0.6</v>
      </c>
      <c r="J19" s="60">
        <f>BillOfMaterials!$E19*BillOfMaterials!$I19</f>
        <v>4.8</v>
      </c>
      <c r="K19" s="61"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7" x14ac:dyDescent="0.25">
      <c r="A20" s="68">
        <v>6</v>
      </c>
      <c r="B20" s="69" t="s">
        <v>148</v>
      </c>
      <c r="C20" s="69" t="s">
        <v>107</v>
      </c>
      <c r="D20" s="69">
        <v>3</v>
      </c>
      <c r="E20" s="70">
        <v>8</v>
      </c>
      <c r="F20" s="71" t="s">
        <v>87</v>
      </c>
      <c r="G20" s="72" t="s">
        <v>108</v>
      </c>
      <c r="H20" s="70">
        <v>1</v>
      </c>
      <c r="I20" s="73">
        <v>0.5</v>
      </c>
      <c r="J20" s="60">
        <f>BillOfMaterials!$E20*BillOfMaterials!$I20</f>
        <v>4</v>
      </c>
      <c r="K20" s="61">
        <v>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2.5" x14ac:dyDescent="0.25">
      <c r="A21" s="75">
        <v>7</v>
      </c>
      <c r="B21" s="76" t="s">
        <v>98</v>
      </c>
      <c r="C21" s="76" t="s">
        <v>102</v>
      </c>
      <c r="D21" s="76">
        <v>3</v>
      </c>
      <c r="E21" s="77">
        <v>1</v>
      </c>
      <c r="F21" s="78" t="s">
        <v>87</v>
      </c>
      <c r="G21" s="66" t="s">
        <v>133</v>
      </c>
      <c r="H21" s="77">
        <v>1</v>
      </c>
      <c r="I21" s="79">
        <v>1.3</v>
      </c>
      <c r="J21" s="60">
        <f>BillOfMaterials!$E21*BillOfMaterials!$I21</f>
        <v>1.3</v>
      </c>
      <c r="K21" s="61">
        <v>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0.5" x14ac:dyDescent="0.25">
      <c r="A22" s="68">
        <v>8</v>
      </c>
      <c r="B22" s="69" t="s">
        <v>100</v>
      </c>
      <c r="C22" s="69" t="s">
        <v>101</v>
      </c>
      <c r="D22" s="69">
        <v>3</v>
      </c>
      <c r="E22" s="70">
        <v>2</v>
      </c>
      <c r="F22" s="71" t="s">
        <v>87</v>
      </c>
      <c r="G22" s="81" t="s">
        <v>77</v>
      </c>
      <c r="H22" s="70">
        <v>1</v>
      </c>
      <c r="I22" s="73">
        <v>7.87</v>
      </c>
      <c r="J22" s="60">
        <f>BillOfMaterials!$E22*BillOfMaterials!$I22</f>
        <v>15.74</v>
      </c>
      <c r="K22" s="61"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8.25" x14ac:dyDescent="0.25">
      <c r="A23" s="82">
        <v>9</v>
      </c>
      <c r="B23" s="76" t="s">
        <v>99</v>
      </c>
      <c r="C23" s="76" t="s">
        <v>104</v>
      </c>
      <c r="D23" s="76">
        <v>3</v>
      </c>
      <c r="E23" s="77">
        <v>2</v>
      </c>
      <c r="F23" s="83" t="s">
        <v>88</v>
      </c>
      <c r="G23" s="80" t="s">
        <v>78</v>
      </c>
      <c r="H23" s="77">
        <v>1</v>
      </c>
      <c r="I23" s="79">
        <v>1.99</v>
      </c>
      <c r="J23" s="60">
        <f>BillOfMaterials!$E23*BillOfMaterials!$I23</f>
        <v>3.98</v>
      </c>
      <c r="K23" s="61"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4" x14ac:dyDescent="0.25">
      <c r="A24" s="68">
        <v>10</v>
      </c>
      <c r="B24" s="69" t="s">
        <v>105</v>
      </c>
      <c r="C24" s="69" t="s">
        <v>106</v>
      </c>
      <c r="D24" s="69">
        <v>3</v>
      </c>
      <c r="E24" s="70">
        <v>1</v>
      </c>
      <c r="F24" s="71" t="s">
        <v>87</v>
      </c>
      <c r="G24" s="81" t="s">
        <v>109</v>
      </c>
      <c r="H24" s="70">
        <v>1</v>
      </c>
      <c r="I24" s="73">
        <v>11.95</v>
      </c>
      <c r="J24" s="60">
        <f>BillOfMaterials!$E24*BillOfMaterials!$I24</f>
        <v>11.95</v>
      </c>
      <c r="K24" s="61"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99.75" x14ac:dyDescent="0.25">
      <c r="A25" s="82">
        <v>11</v>
      </c>
      <c r="B25" s="76" t="s">
        <v>110</v>
      </c>
      <c r="C25" s="76" t="s">
        <v>111</v>
      </c>
      <c r="D25" s="76">
        <v>3</v>
      </c>
      <c r="E25" s="77">
        <v>1</v>
      </c>
      <c r="F25" s="80" t="s">
        <v>73</v>
      </c>
      <c r="G25" s="80" t="s">
        <v>74</v>
      </c>
      <c r="H25" s="77">
        <v>1</v>
      </c>
      <c r="I25" s="79">
        <v>50</v>
      </c>
      <c r="J25" s="60">
        <f>BillOfMaterials!$E25*BillOfMaterials!$I25</f>
        <v>50</v>
      </c>
      <c r="K25" s="61"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8.25" x14ac:dyDescent="0.25">
      <c r="A26" s="68">
        <v>12</v>
      </c>
      <c r="B26" s="69" t="s">
        <v>115</v>
      </c>
      <c r="C26" s="69" t="s">
        <v>114</v>
      </c>
      <c r="D26" s="69">
        <v>3</v>
      </c>
      <c r="E26" s="70">
        <v>1</v>
      </c>
      <c r="F26" s="66" t="s">
        <v>113</v>
      </c>
      <c r="G26" s="66" t="s">
        <v>112</v>
      </c>
      <c r="H26" s="70">
        <v>1</v>
      </c>
      <c r="I26" s="73">
        <v>89.55</v>
      </c>
      <c r="J26" s="60">
        <f>BillOfMaterials!$E26*BillOfMaterials!$I26</f>
        <v>89.55</v>
      </c>
      <c r="K26" s="61">
        <v>89.55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6.75" x14ac:dyDescent="0.25">
      <c r="A27" s="82">
        <v>13</v>
      </c>
      <c r="B27" s="76" t="s">
        <v>116</v>
      </c>
      <c r="C27" s="76" t="s">
        <v>117</v>
      </c>
      <c r="D27" s="76">
        <v>3</v>
      </c>
      <c r="E27" s="77">
        <v>1</v>
      </c>
      <c r="F27" s="80" t="s">
        <v>79</v>
      </c>
      <c r="G27" s="80" t="s">
        <v>70</v>
      </c>
      <c r="H27" s="77">
        <v>1</v>
      </c>
      <c r="I27" s="79">
        <v>9.99</v>
      </c>
      <c r="J27" s="60">
        <v>9.99</v>
      </c>
      <c r="K27" s="61">
        <v>9.99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8.25" x14ac:dyDescent="0.25">
      <c r="A28" s="68">
        <v>14</v>
      </c>
      <c r="B28" s="84" t="s">
        <v>118</v>
      </c>
      <c r="C28" s="84" t="s">
        <v>119</v>
      </c>
      <c r="D28" s="84">
        <v>3</v>
      </c>
      <c r="E28" s="85">
        <v>1</v>
      </c>
      <c r="F28" s="86" t="s">
        <v>71</v>
      </c>
      <c r="G28" s="86" t="s">
        <v>81</v>
      </c>
      <c r="H28" s="85">
        <v>1</v>
      </c>
      <c r="I28" s="88">
        <v>9.9499999999999993</v>
      </c>
      <c r="J28" s="60">
        <f>BillOfMaterials!$E28*BillOfMaterials!$I28</f>
        <v>9.9499999999999993</v>
      </c>
      <c r="K28" s="61">
        <v>9.9499999999999993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99.75" x14ac:dyDescent="0.25">
      <c r="A29" s="82">
        <v>15</v>
      </c>
      <c r="B29" s="76" t="s">
        <v>120</v>
      </c>
      <c r="C29" s="76" t="s">
        <v>121</v>
      </c>
      <c r="D29" s="76">
        <v>3</v>
      </c>
      <c r="E29" s="77">
        <v>1</v>
      </c>
      <c r="F29" s="87" t="s">
        <v>88</v>
      </c>
      <c r="G29" s="80" t="s">
        <v>80</v>
      </c>
      <c r="H29" s="77">
        <v>1</v>
      </c>
      <c r="I29" s="89">
        <v>5.05</v>
      </c>
      <c r="J29" s="60">
        <v>5.05</v>
      </c>
      <c r="K29" s="61">
        <v>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99.75" x14ac:dyDescent="0.25">
      <c r="A30" s="68">
        <v>16</v>
      </c>
      <c r="B30" s="69" t="s">
        <v>122</v>
      </c>
      <c r="C30" s="69" t="s">
        <v>124</v>
      </c>
      <c r="D30" s="69">
        <v>3</v>
      </c>
      <c r="E30" s="70">
        <v>1</v>
      </c>
      <c r="F30" s="81" t="s">
        <v>72</v>
      </c>
      <c r="G30" s="81" t="s">
        <v>82</v>
      </c>
      <c r="H30" s="70">
        <v>1</v>
      </c>
      <c r="I30" s="90">
        <v>9.9499999999999993</v>
      </c>
      <c r="J30" s="60">
        <f>BillOfMaterials!$E30*BillOfMaterials!$I30</f>
        <v>9.9499999999999993</v>
      </c>
      <c r="K30" s="61">
        <v>9.9499999999999993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5.5" x14ac:dyDescent="0.25">
      <c r="A31" s="82">
        <v>17</v>
      </c>
      <c r="B31" s="92" t="s">
        <v>128</v>
      </c>
      <c r="C31" s="92" t="s">
        <v>129</v>
      </c>
      <c r="D31" s="92">
        <v>3</v>
      </c>
      <c r="E31" s="93">
        <v>1</v>
      </c>
      <c r="F31" s="80" t="s">
        <v>88</v>
      </c>
      <c r="G31" s="80" t="s">
        <v>130</v>
      </c>
      <c r="H31" s="93">
        <v>1</v>
      </c>
      <c r="I31" s="94">
        <v>15.99</v>
      </c>
      <c r="J31" s="60">
        <f>BillOfMaterials!$E31*BillOfMaterials!$I31</f>
        <v>15.99</v>
      </c>
      <c r="K31" s="61"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99.75" x14ac:dyDescent="0.25">
      <c r="A32" s="68">
        <v>18</v>
      </c>
      <c r="B32" s="69" t="s">
        <v>123</v>
      </c>
      <c r="C32" s="69" t="s">
        <v>125</v>
      </c>
      <c r="D32" s="69">
        <v>3</v>
      </c>
      <c r="E32" s="70">
        <v>1</v>
      </c>
      <c r="F32" s="81" t="s">
        <v>88</v>
      </c>
      <c r="G32" s="81" t="s">
        <v>83</v>
      </c>
      <c r="H32" s="70">
        <v>1</v>
      </c>
      <c r="I32" s="90">
        <v>2.99</v>
      </c>
      <c r="J32" s="60">
        <f>BillOfMaterials!$E32*BillOfMaterials!$I32</f>
        <v>2.99</v>
      </c>
      <c r="K32" s="61"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4" x14ac:dyDescent="0.25">
      <c r="A33" s="82">
        <v>19</v>
      </c>
      <c r="B33" s="19" t="s">
        <v>131</v>
      </c>
      <c r="C33" s="19" t="s">
        <v>132</v>
      </c>
      <c r="D33" s="19">
        <v>3</v>
      </c>
      <c r="E33" s="20">
        <v>1</v>
      </c>
      <c r="F33" s="80" t="s">
        <v>88</v>
      </c>
      <c r="G33" s="74" t="s">
        <v>134</v>
      </c>
      <c r="H33" s="20">
        <v>1</v>
      </c>
      <c r="I33" s="91">
        <v>16.600000000000001</v>
      </c>
      <c r="J33" s="60">
        <f>BillOfMaterials!$E33*BillOfMaterials!$I33</f>
        <v>16.600000000000001</v>
      </c>
      <c r="K33" s="61">
        <v>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99.75" x14ac:dyDescent="0.25">
      <c r="A34" s="68">
        <v>20</v>
      </c>
      <c r="B34" s="69" t="s">
        <v>135</v>
      </c>
      <c r="C34" s="69" t="s">
        <v>136</v>
      </c>
      <c r="D34" s="69">
        <v>3</v>
      </c>
      <c r="E34" s="70">
        <v>2</v>
      </c>
      <c r="F34" s="81" t="s">
        <v>87</v>
      </c>
      <c r="G34" s="66" t="s">
        <v>137</v>
      </c>
      <c r="H34" s="70">
        <v>1</v>
      </c>
      <c r="I34" s="90">
        <v>1.29</v>
      </c>
      <c r="J34" s="60">
        <f>BillOfMaterials!$E34*BillOfMaterials!$I34</f>
        <v>2.58</v>
      </c>
      <c r="K34" s="61">
        <v>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0.5" x14ac:dyDescent="0.25">
      <c r="A35" s="82">
        <v>21</v>
      </c>
      <c r="B35" s="92" t="s">
        <v>126</v>
      </c>
      <c r="C35" s="92" t="s">
        <v>127</v>
      </c>
      <c r="D35" s="92">
        <v>3</v>
      </c>
      <c r="E35" s="93">
        <v>1</v>
      </c>
      <c r="F35" s="80" t="s">
        <v>88</v>
      </c>
      <c r="G35" s="80" t="s">
        <v>84</v>
      </c>
      <c r="H35" s="93">
        <v>1</v>
      </c>
      <c r="I35" s="94">
        <v>0.94</v>
      </c>
      <c r="J35" s="60">
        <f>BillOfMaterials!$E35*BillOfMaterials!$I35</f>
        <v>0.94</v>
      </c>
      <c r="K35" s="61">
        <v>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2.75" x14ac:dyDescent="0.25">
      <c r="A36" s="68">
        <v>22</v>
      </c>
      <c r="B36" s="69" t="s">
        <v>141</v>
      </c>
      <c r="C36" s="69" t="s">
        <v>142</v>
      </c>
      <c r="D36" s="69">
        <v>3</v>
      </c>
      <c r="E36" s="70">
        <v>1</v>
      </c>
      <c r="F36" s="81" t="s">
        <v>88</v>
      </c>
      <c r="G36" s="66" t="s">
        <v>76</v>
      </c>
      <c r="H36" s="70">
        <v>1</v>
      </c>
      <c r="I36" s="90">
        <v>1.69</v>
      </c>
      <c r="J36" s="60">
        <f>BillOfMaterials!$E36*BillOfMaterials!$I36</f>
        <v>1.69</v>
      </c>
      <c r="K36" s="61">
        <v>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85.5" x14ac:dyDescent="0.25">
      <c r="A37" s="82">
        <v>23</v>
      </c>
      <c r="B37" s="92" t="s">
        <v>140</v>
      </c>
      <c r="C37" s="92" t="s">
        <v>139</v>
      </c>
      <c r="D37" s="92">
        <v>3</v>
      </c>
      <c r="E37" s="93">
        <v>2</v>
      </c>
      <c r="F37" s="80" t="s">
        <v>87</v>
      </c>
      <c r="G37" s="74" t="s">
        <v>138</v>
      </c>
      <c r="H37" s="93">
        <v>1</v>
      </c>
      <c r="I37" s="96">
        <v>5.39</v>
      </c>
      <c r="J37" s="60">
        <f>BillOfMaterials!$E37*BillOfMaterials!$I37</f>
        <v>10.78</v>
      </c>
      <c r="K37" s="61">
        <v>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85.5" x14ac:dyDescent="0.25">
      <c r="A38" s="68">
        <v>24</v>
      </c>
      <c r="B38" s="69" t="s">
        <v>146</v>
      </c>
      <c r="C38" s="69" t="s">
        <v>143</v>
      </c>
      <c r="D38" s="69">
        <v>3</v>
      </c>
      <c r="E38" s="70">
        <v>1</v>
      </c>
      <c r="F38" s="66" t="s">
        <v>145</v>
      </c>
      <c r="G38" s="66" t="s">
        <v>144</v>
      </c>
      <c r="H38" s="70">
        <v>1</v>
      </c>
      <c r="I38" s="95">
        <v>9.77</v>
      </c>
      <c r="J38" s="60">
        <f>BillOfMaterials!$E38*BillOfMaterials!$I38</f>
        <v>9.77</v>
      </c>
      <c r="K38" s="61">
        <v>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4"/>
      <c r="B39" s="28" t="s">
        <v>16</v>
      </c>
      <c r="C39" s="28"/>
      <c r="D39" s="28"/>
      <c r="E39" s="29">
        <f>SUBTOTAL(109,BillOfMaterials!$E$15:$E$38)</f>
        <v>44</v>
      </c>
      <c r="F39" s="29"/>
      <c r="G39" s="29"/>
      <c r="H39" s="29"/>
      <c r="I39" s="30"/>
      <c r="J39" s="62">
        <f>SUBTOTAL(109,BillOfMaterials!$J$15:$J$30)</f>
        <v>278.12</v>
      </c>
      <c r="K39" s="61">
        <f>SUM(K15:K38)</f>
        <v>119.44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1"/>
      <c r="B40" s="2"/>
      <c r="C40" s="2"/>
      <c r="D40" s="2"/>
      <c r="E40" s="2"/>
      <c r="F40" s="2"/>
      <c r="G40" s="2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2"/>
      <c r="G41" s="2"/>
      <c r="H41" s="1"/>
      <c r="I41" s="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2"/>
      <c r="G42" s="2"/>
      <c r="H42" s="1"/>
      <c r="I42" s="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1"/>
      <c r="F996" s="1"/>
      <c r="G996" s="1"/>
      <c r="H996" s="1"/>
      <c r="I996" s="1"/>
      <c r="J996" s="2"/>
      <c r="K996" s="2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1"/>
      <c r="F997" s="1"/>
      <c r="G997" s="1"/>
      <c r="H997" s="1"/>
      <c r="I997" s="1"/>
      <c r="J997" s="2"/>
      <c r="K997" s="2"/>
      <c r="L997" s="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1"/>
      <c r="F998" s="1"/>
      <c r="G998" s="1"/>
      <c r="H998" s="1"/>
      <c r="I998" s="1"/>
      <c r="J998" s="2"/>
      <c r="K998" s="2"/>
      <c r="L998" s="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1"/>
      <c r="F999" s="1"/>
      <c r="G999" s="1"/>
      <c r="H999" s="1"/>
      <c r="I999" s="1"/>
      <c r="J999" s="2"/>
      <c r="K999" s="2"/>
      <c r="L999" s="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1"/>
      <c r="F1000" s="1"/>
      <c r="G1000" s="1"/>
      <c r="H1000" s="1"/>
      <c r="I1000" s="1"/>
      <c r="J1000" s="2"/>
      <c r="K1000" s="2"/>
      <c r="L1000" s="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5">
      <c r="A1001" s="1"/>
      <c r="B1001" s="2"/>
      <c r="C1001" s="2"/>
      <c r="D1001" s="2"/>
      <c r="E1001" s="1"/>
      <c r="F1001" s="1"/>
      <c r="G1001" s="1"/>
      <c r="H1001" s="1"/>
      <c r="I1001" s="1"/>
      <c r="J1001" s="2"/>
      <c r="K1001" s="2"/>
      <c r="L1001" s="1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25">
      <c r="A1002" s="1"/>
      <c r="B1002" s="2"/>
      <c r="C1002" s="2"/>
      <c r="D1002" s="2"/>
      <c r="E1002" s="1"/>
      <c r="F1002" s="1"/>
      <c r="G1002" s="1"/>
      <c r="H1002" s="1"/>
      <c r="I1002" s="1"/>
      <c r="J1002" s="2"/>
      <c r="K1002" s="2"/>
      <c r="L1002" s="1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25">
      <c r="A1003" s="1"/>
      <c r="B1003" s="2"/>
      <c r="C1003" s="2"/>
      <c r="D1003" s="2"/>
      <c r="E1003" s="1"/>
      <c r="F1003" s="1"/>
      <c r="G1003" s="1"/>
      <c r="H1003" s="1"/>
      <c r="I1003" s="1"/>
      <c r="J1003" s="2"/>
      <c r="K1003" s="2"/>
      <c r="L1003" s="1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25">
      <c r="L1004" s="1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25" defaultRowHeight="15" customHeight="1" x14ac:dyDescent="0.2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 x14ac:dyDescent="0.3">
      <c r="A1" s="32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3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4" t="s">
        <v>8</v>
      </c>
      <c r="B6" s="34" t="s">
        <v>19</v>
      </c>
      <c r="C6" s="34" t="s">
        <v>20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5"/>
      <c r="B7" s="36"/>
      <c r="C7" s="3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8"/>
      <c r="B8" s="39"/>
      <c r="C8" s="40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41"/>
      <c r="B9" s="42"/>
      <c r="C9" s="4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4"/>
      <c r="B10" s="45"/>
      <c r="C10" s="4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41"/>
      <c r="B11" s="42"/>
      <c r="C11" s="4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4"/>
      <c r="B12" s="45"/>
      <c r="C12" s="4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41"/>
      <c r="B13" s="42"/>
      <c r="C13" s="4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4"/>
      <c r="B14" s="45"/>
      <c r="C14" s="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41"/>
      <c r="B15" s="42"/>
      <c r="C15" s="4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4"/>
      <c r="B16" s="45"/>
      <c r="C16" s="4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41"/>
      <c r="B17" s="42"/>
      <c r="C17" s="4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4"/>
      <c r="B18" s="45"/>
      <c r="C18" s="4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41"/>
      <c r="B19" s="42"/>
      <c r="C19" s="4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4"/>
      <c r="B20" s="45"/>
      <c r="C20" s="4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41"/>
      <c r="B21" s="42"/>
      <c r="C21" s="4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4"/>
      <c r="B22" s="45"/>
      <c r="C22" s="4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41"/>
      <c r="B23" s="42"/>
      <c r="C23" s="4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4"/>
      <c r="B24" s="45"/>
      <c r="C24" s="4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41"/>
      <c r="B25" s="42"/>
      <c r="C25" s="4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4"/>
      <c r="B26" s="45"/>
      <c r="C26" s="4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H11" sqref="H11"/>
    </sheetView>
  </sheetViews>
  <sheetFormatPr defaultColWidth="15.125" defaultRowHeight="15" customHeight="1" x14ac:dyDescent="0.2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 x14ac:dyDescent="0.25">
      <c r="A1" s="47" t="s">
        <v>21</v>
      </c>
      <c r="B1" s="48"/>
      <c r="C1" s="48"/>
      <c r="D1" s="2"/>
      <c r="E1" s="48"/>
      <c r="F1" s="48"/>
      <c r="G1" s="48"/>
      <c r="H1" s="48"/>
      <c r="I1" s="48"/>
      <c r="J1" s="48"/>
      <c r="K1" s="48"/>
      <c r="L1" s="48"/>
      <c r="M1" s="48"/>
      <c r="N1" s="4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49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2"/>
      <c r="C3" s="2"/>
      <c r="D3" s="50" t="s">
        <v>0</v>
      </c>
      <c r="E3" s="3" t="s">
        <v>23</v>
      </c>
      <c r="F3" s="2"/>
      <c r="G3" s="2"/>
      <c r="H3" s="2"/>
      <c r="I3" s="2"/>
      <c r="J3" s="2"/>
      <c r="K3" s="51" t="s">
        <v>24</v>
      </c>
      <c r="L3" s="2"/>
      <c r="M3" s="2"/>
      <c r="N3" s="2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5">
      <c r="A4" s="6"/>
      <c r="B4" s="2"/>
      <c r="C4" s="2"/>
      <c r="D4" s="52" t="s">
        <v>25</v>
      </c>
      <c r="E4" s="5" t="s">
        <v>26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5">
      <c r="A5" s="6"/>
      <c r="B5" s="2"/>
      <c r="C5" s="2"/>
      <c r="D5" s="52" t="s">
        <v>1</v>
      </c>
      <c r="E5" s="5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2"/>
      <c r="D6" s="52" t="s">
        <v>2</v>
      </c>
      <c r="E6" s="7"/>
      <c r="F6" s="8"/>
      <c r="G6" s="8"/>
      <c r="H6" s="8"/>
      <c r="I6" s="8"/>
      <c r="J6" s="8"/>
      <c r="K6" s="2"/>
      <c r="L6" s="8"/>
      <c r="M6" s="8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52" t="s">
        <v>27</v>
      </c>
      <c r="E7" s="9">
        <f>Example!$F$31</f>
        <v>46</v>
      </c>
      <c r="F7" s="8"/>
      <c r="G7" s="8"/>
      <c r="H7" s="8"/>
      <c r="I7" s="8"/>
      <c r="J7" s="8"/>
      <c r="K7" s="2"/>
      <c r="L7" s="8"/>
      <c r="M7" s="8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"/>
      <c r="B8" s="2"/>
      <c r="C8" s="2"/>
      <c r="D8" s="53" t="s">
        <v>4</v>
      </c>
      <c r="E8" s="10">
        <f>Example!$M$31</f>
        <v>5.8500000000000014</v>
      </c>
      <c r="F8" s="8"/>
      <c r="G8" s="8"/>
      <c r="H8" s="8"/>
      <c r="I8" s="8"/>
      <c r="J8" s="8"/>
      <c r="K8" s="2"/>
      <c r="L8" s="8"/>
      <c r="M8" s="8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8"/>
      <c r="G9" s="8"/>
      <c r="H9" s="8"/>
      <c r="I9" s="8"/>
      <c r="J9" s="8"/>
      <c r="K9" s="2"/>
      <c r="L9" s="8"/>
      <c r="M9" s="8"/>
      <c r="N9" s="8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5" t="s">
        <v>28</v>
      </c>
      <c r="B10" s="14" t="s">
        <v>5</v>
      </c>
      <c r="C10" s="14" t="s">
        <v>29</v>
      </c>
      <c r="D10" s="14" t="s">
        <v>6</v>
      </c>
      <c r="E10" s="14" t="s">
        <v>30</v>
      </c>
      <c r="F10" s="16" t="s">
        <v>9</v>
      </c>
      <c r="G10" s="54" t="s">
        <v>10</v>
      </c>
      <c r="H10" s="54" t="s">
        <v>31</v>
      </c>
      <c r="I10" s="54" t="s">
        <v>32</v>
      </c>
      <c r="J10" s="16" t="s">
        <v>12</v>
      </c>
      <c r="K10" s="16" t="s">
        <v>33</v>
      </c>
      <c r="L10" s="16" t="s">
        <v>13</v>
      </c>
      <c r="M10" s="16" t="s">
        <v>34</v>
      </c>
      <c r="N10" s="17" t="s">
        <v>15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19" t="s">
        <v>35</v>
      </c>
      <c r="B11" s="18">
        <v>50746</v>
      </c>
      <c r="C11" s="18">
        <v>4504369</v>
      </c>
      <c r="D11" s="19" t="s">
        <v>36</v>
      </c>
      <c r="E11" s="19" t="s">
        <v>37</v>
      </c>
      <c r="F11" s="20">
        <v>1</v>
      </c>
      <c r="G11" s="20" t="s">
        <v>38</v>
      </c>
      <c r="H11" s="55" t="s">
        <v>39</v>
      </c>
      <c r="I11" s="55"/>
      <c r="J11" s="20" t="s">
        <v>40</v>
      </c>
      <c r="K11" s="56"/>
      <c r="L11" s="21">
        <v>0.1</v>
      </c>
      <c r="M11" s="22">
        <f>Example!$F11*Example!$L11</f>
        <v>0.1</v>
      </c>
      <c r="N11" s="23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5" t="s">
        <v>41</v>
      </c>
      <c r="B12" s="24">
        <v>3024</v>
      </c>
      <c r="C12" s="24">
        <v>302401</v>
      </c>
      <c r="D12" s="25" t="s">
        <v>42</v>
      </c>
      <c r="E12" s="25" t="s">
        <v>37</v>
      </c>
      <c r="F12" s="26">
        <v>1</v>
      </c>
      <c r="G12" s="26" t="s">
        <v>38</v>
      </c>
      <c r="H12" s="57" t="s">
        <v>39</v>
      </c>
      <c r="I12" s="57"/>
      <c r="J12" s="26" t="s">
        <v>40</v>
      </c>
      <c r="K12" s="58"/>
      <c r="L12" s="27">
        <v>0.1</v>
      </c>
      <c r="M12" s="22">
        <f>Example!$F12*Example!$L12</f>
        <v>0.1</v>
      </c>
      <c r="N12" s="23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19" t="s">
        <v>41</v>
      </c>
      <c r="B13" s="18">
        <v>3023</v>
      </c>
      <c r="C13" s="18">
        <v>302301</v>
      </c>
      <c r="D13" s="19" t="s">
        <v>43</v>
      </c>
      <c r="E13" s="19" t="s">
        <v>37</v>
      </c>
      <c r="F13" s="20">
        <v>2</v>
      </c>
      <c r="G13" s="20" t="s">
        <v>38</v>
      </c>
      <c r="H13" s="55" t="s">
        <v>39</v>
      </c>
      <c r="I13" s="55"/>
      <c r="J13" s="20" t="s">
        <v>40</v>
      </c>
      <c r="K13" s="56"/>
      <c r="L13" s="21">
        <v>0.1</v>
      </c>
      <c r="M13" s="22">
        <f>Example!$F13*Example!$L13</f>
        <v>0.2</v>
      </c>
      <c r="N13" s="23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5" t="s">
        <v>41</v>
      </c>
      <c r="B14" s="24">
        <v>3023</v>
      </c>
      <c r="C14" s="24">
        <v>4211398</v>
      </c>
      <c r="D14" s="25" t="s">
        <v>43</v>
      </c>
      <c r="E14" s="25" t="s">
        <v>44</v>
      </c>
      <c r="F14" s="26">
        <v>1</v>
      </c>
      <c r="G14" s="26" t="s">
        <v>38</v>
      </c>
      <c r="H14" s="57" t="s">
        <v>39</v>
      </c>
      <c r="I14" s="57"/>
      <c r="J14" s="26" t="s">
        <v>40</v>
      </c>
      <c r="K14" s="58"/>
      <c r="L14" s="27">
        <v>0.1</v>
      </c>
      <c r="M14" s="22">
        <f>Example!$F14*Example!$L14</f>
        <v>0.1</v>
      </c>
      <c r="N14" s="23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19" t="s">
        <v>41</v>
      </c>
      <c r="B15" s="18">
        <v>3794</v>
      </c>
      <c r="C15" s="18">
        <v>379401</v>
      </c>
      <c r="D15" s="19" t="s">
        <v>45</v>
      </c>
      <c r="E15" s="19" t="s">
        <v>37</v>
      </c>
      <c r="F15" s="20">
        <v>1</v>
      </c>
      <c r="G15" s="20" t="s">
        <v>38</v>
      </c>
      <c r="H15" s="55" t="s">
        <v>39</v>
      </c>
      <c r="I15" s="55"/>
      <c r="J15" s="20" t="s">
        <v>40</v>
      </c>
      <c r="K15" s="56"/>
      <c r="L15" s="21">
        <v>0.1</v>
      </c>
      <c r="M15" s="22">
        <f>Example!$F15*Example!$L15</f>
        <v>0.1</v>
      </c>
      <c r="N15" s="23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5" t="s">
        <v>41</v>
      </c>
      <c r="B16" s="24">
        <v>3623</v>
      </c>
      <c r="C16" s="24">
        <v>362301</v>
      </c>
      <c r="D16" s="25" t="s">
        <v>46</v>
      </c>
      <c r="E16" s="25" t="s">
        <v>37</v>
      </c>
      <c r="F16" s="26">
        <v>1</v>
      </c>
      <c r="G16" s="26" t="s">
        <v>38</v>
      </c>
      <c r="H16" s="57" t="s">
        <v>39</v>
      </c>
      <c r="I16" s="57"/>
      <c r="J16" s="26" t="s">
        <v>40</v>
      </c>
      <c r="K16" s="58"/>
      <c r="L16" s="27">
        <v>0.1</v>
      </c>
      <c r="M16" s="22">
        <f>Example!$F16*Example!$L16</f>
        <v>0.1</v>
      </c>
      <c r="N16" s="23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19" t="s">
        <v>41</v>
      </c>
      <c r="B17" s="18">
        <v>3623</v>
      </c>
      <c r="C17" s="18">
        <v>362321</v>
      </c>
      <c r="D17" s="19" t="s">
        <v>46</v>
      </c>
      <c r="E17" s="19" t="s">
        <v>47</v>
      </c>
      <c r="F17" s="20">
        <v>1</v>
      </c>
      <c r="G17" s="20" t="s">
        <v>38</v>
      </c>
      <c r="H17" s="55" t="s">
        <v>39</v>
      </c>
      <c r="I17" s="55"/>
      <c r="J17" s="20" t="s">
        <v>40</v>
      </c>
      <c r="K17" s="56"/>
      <c r="L17" s="21">
        <v>0.1</v>
      </c>
      <c r="M17" s="22">
        <f>Example!$F17*Example!$L17</f>
        <v>0.1</v>
      </c>
      <c r="N17" s="23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5" t="s">
        <v>41</v>
      </c>
      <c r="B18" s="24">
        <v>94148</v>
      </c>
      <c r="C18" s="24">
        <v>302201</v>
      </c>
      <c r="D18" s="25" t="s">
        <v>48</v>
      </c>
      <c r="E18" s="25" t="s">
        <v>37</v>
      </c>
      <c r="F18" s="26">
        <v>1</v>
      </c>
      <c r="G18" s="26" t="s">
        <v>38</v>
      </c>
      <c r="H18" s="57" t="s">
        <v>39</v>
      </c>
      <c r="I18" s="57"/>
      <c r="J18" s="26" t="s">
        <v>40</v>
      </c>
      <c r="K18" s="58"/>
      <c r="L18" s="27">
        <v>0.15</v>
      </c>
      <c r="M18" s="22">
        <f>Example!$F18*Example!$L18</f>
        <v>0.15</v>
      </c>
      <c r="N18" s="23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19" t="s">
        <v>49</v>
      </c>
      <c r="B19" s="18">
        <v>6141</v>
      </c>
      <c r="C19" s="18">
        <v>4210633</v>
      </c>
      <c r="D19" s="19" t="s">
        <v>50</v>
      </c>
      <c r="E19" s="19" t="s">
        <v>51</v>
      </c>
      <c r="F19" s="20">
        <v>1</v>
      </c>
      <c r="G19" s="20" t="s">
        <v>38</v>
      </c>
      <c r="H19" s="55" t="s">
        <v>39</v>
      </c>
      <c r="I19" s="55"/>
      <c r="J19" s="20" t="s">
        <v>40</v>
      </c>
      <c r="K19" s="56"/>
      <c r="L19" s="21">
        <v>0.1</v>
      </c>
      <c r="M19" s="22">
        <f>Example!$F19*Example!$L19</f>
        <v>0.1</v>
      </c>
      <c r="N19" s="23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5" t="s">
        <v>49</v>
      </c>
      <c r="B20" s="24">
        <v>3070</v>
      </c>
      <c r="C20" s="24">
        <v>307021</v>
      </c>
      <c r="D20" s="25" t="s">
        <v>52</v>
      </c>
      <c r="E20" s="25" t="s">
        <v>47</v>
      </c>
      <c r="F20" s="26">
        <v>4</v>
      </c>
      <c r="G20" s="26" t="s">
        <v>38</v>
      </c>
      <c r="H20" s="57" t="s">
        <v>39</v>
      </c>
      <c r="I20" s="57"/>
      <c r="J20" s="26" t="s">
        <v>40</v>
      </c>
      <c r="K20" s="58"/>
      <c r="L20" s="27">
        <v>0.1</v>
      </c>
      <c r="M20" s="22">
        <f>Example!$F20*Example!$L20</f>
        <v>0.4</v>
      </c>
      <c r="N20" s="23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19" t="s">
        <v>49</v>
      </c>
      <c r="B21" s="18">
        <v>2412</v>
      </c>
      <c r="C21" s="18">
        <v>241201</v>
      </c>
      <c r="D21" s="19" t="s">
        <v>53</v>
      </c>
      <c r="E21" s="19" t="s">
        <v>37</v>
      </c>
      <c r="F21" s="20">
        <v>1</v>
      </c>
      <c r="G21" s="20" t="s">
        <v>38</v>
      </c>
      <c r="H21" s="55" t="s">
        <v>39</v>
      </c>
      <c r="I21" s="55"/>
      <c r="J21" s="20" t="s">
        <v>40</v>
      </c>
      <c r="K21" s="56"/>
      <c r="L21" s="21">
        <v>0.1</v>
      </c>
      <c r="M21" s="22">
        <f>Example!$F21*Example!$L21</f>
        <v>0.1</v>
      </c>
      <c r="N21" s="23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5" t="s">
        <v>49</v>
      </c>
      <c r="B22" s="24">
        <v>6019</v>
      </c>
      <c r="C22" s="24">
        <v>4538353</v>
      </c>
      <c r="D22" s="25" t="s">
        <v>54</v>
      </c>
      <c r="E22" s="25" t="s">
        <v>37</v>
      </c>
      <c r="F22" s="26">
        <v>4</v>
      </c>
      <c r="G22" s="26" t="s">
        <v>38</v>
      </c>
      <c r="H22" s="57" t="s">
        <v>39</v>
      </c>
      <c r="I22" s="57"/>
      <c r="J22" s="26" t="s">
        <v>40</v>
      </c>
      <c r="K22" s="58"/>
      <c r="L22" s="27">
        <v>0.15</v>
      </c>
      <c r="M22" s="22">
        <f>Example!$F22*Example!$L22</f>
        <v>0.6</v>
      </c>
      <c r="N22" s="23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19" t="s">
        <v>49</v>
      </c>
      <c r="B23" s="18">
        <v>2431</v>
      </c>
      <c r="C23" s="18">
        <v>4558168</v>
      </c>
      <c r="D23" s="19" t="s">
        <v>55</v>
      </c>
      <c r="E23" s="19" t="s">
        <v>37</v>
      </c>
      <c r="F23" s="20">
        <v>1</v>
      </c>
      <c r="G23" s="20" t="s">
        <v>38</v>
      </c>
      <c r="H23" s="55" t="s">
        <v>39</v>
      </c>
      <c r="I23" s="55"/>
      <c r="J23" s="20" t="s">
        <v>40</v>
      </c>
      <c r="K23" s="56"/>
      <c r="L23" s="21">
        <v>0.2</v>
      </c>
      <c r="M23" s="22">
        <f>Example!$F23*Example!$L23</f>
        <v>0.2</v>
      </c>
      <c r="N23" s="23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5" t="s">
        <v>49</v>
      </c>
      <c r="B24" s="24">
        <v>63868</v>
      </c>
      <c r="C24" s="24">
        <v>4535737</v>
      </c>
      <c r="D24" s="25" t="s">
        <v>56</v>
      </c>
      <c r="E24" s="25" t="s">
        <v>37</v>
      </c>
      <c r="F24" s="26">
        <v>4</v>
      </c>
      <c r="G24" s="26" t="s">
        <v>38</v>
      </c>
      <c r="H24" s="57" t="s">
        <v>39</v>
      </c>
      <c r="I24" s="57"/>
      <c r="J24" s="26" t="s">
        <v>40</v>
      </c>
      <c r="K24" s="58"/>
      <c r="L24" s="27">
        <v>0.15</v>
      </c>
      <c r="M24" s="22">
        <f>Example!$F24*Example!$L24</f>
        <v>0.6</v>
      </c>
      <c r="N24" s="23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19" t="s">
        <v>49</v>
      </c>
      <c r="B25" s="18">
        <v>2540</v>
      </c>
      <c r="C25" s="18">
        <v>4211632</v>
      </c>
      <c r="D25" s="19" t="s">
        <v>57</v>
      </c>
      <c r="E25" s="19" t="s">
        <v>44</v>
      </c>
      <c r="F25" s="20">
        <v>4</v>
      </c>
      <c r="G25" s="20" t="s">
        <v>38</v>
      </c>
      <c r="H25" s="55" t="s">
        <v>39</v>
      </c>
      <c r="I25" s="55"/>
      <c r="J25" s="20" t="s">
        <v>40</v>
      </c>
      <c r="K25" s="56"/>
      <c r="L25" s="21">
        <v>0.15</v>
      </c>
      <c r="M25" s="22">
        <f>Example!$F25*Example!$L25</f>
        <v>0.6</v>
      </c>
      <c r="N25" s="23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5" t="s">
        <v>49</v>
      </c>
      <c r="B26" s="24">
        <v>3176</v>
      </c>
      <c r="C26" s="24">
        <v>4225733</v>
      </c>
      <c r="D26" s="25" t="s">
        <v>58</v>
      </c>
      <c r="E26" s="25" t="s">
        <v>51</v>
      </c>
      <c r="F26" s="26">
        <v>1</v>
      </c>
      <c r="G26" s="26" t="s">
        <v>38</v>
      </c>
      <c r="H26" s="57" t="s">
        <v>39</v>
      </c>
      <c r="I26" s="57"/>
      <c r="J26" s="26" t="s">
        <v>40</v>
      </c>
      <c r="K26" s="58"/>
      <c r="L26" s="27">
        <v>0.2</v>
      </c>
      <c r="M26" s="22">
        <f>Example!$F26*Example!$L26</f>
        <v>0.2</v>
      </c>
      <c r="N26" s="23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19" t="s">
        <v>59</v>
      </c>
      <c r="B27" s="18">
        <v>49668</v>
      </c>
      <c r="C27" s="18">
        <v>4224793</v>
      </c>
      <c r="D27" s="19" t="s">
        <v>60</v>
      </c>
      <c r="E27" s="19" t="s">
        <v>61</v>
      </c>
      <c r="F27" s="20">
        <v>1</v>
      </c>
      <c r="G27" s="20" t="s">
        <v>38</v>
      </c>
      <c r="H27" s="55" t="s">
        <v>39</v>
      </c>
      <c r="I27" s="55"/>
      <c r="J27" s="20" t="s">
        <v>40</v>
      </c>
      <c r="K27" s="56"/>
      <c r="L27" s="21">
        <v>0.1</v>
      </c>
      <c r="M27" s="22">
        <f>Example!$F27*Example!$L27</f>
        <v>0.1</v>
      </c>
      <c r="N27" s="23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5" t="s">
        <v>62</v>
      </c>
      <c r="B28" s="24">
        <v>32123</v>
      </c>
      <c r="C28" s="24">
        <v>4211573</v>
      </c>
      <c r="D28" s="25" t="s">
        <v>63</v>
      </c>
      <c r="E28" s="25" t="s">
        <v>44</v>
      </c>
      <c r="F28" s="26">
        <v>4</v>
      </c>
      <c r="G28" s="26" t="s">
        <v>38</v>
      </c>
      <c r="H28" s="57" t="s">
        <v>39</v>
      </c>
      <c r="I28" s="57"/>
      <c r="J28" s="26" t="s">
        <v>40</v>
      </c>
      <c r="K28" s="58"/>
      <c r="L28" s="27">
        <v>0.1</v>
      </c>
      <c r="M28" s="22">
        <f>Example!$F28*Example!$L28</f>
        <v>0.4</v>
      </c>
      <c r="N28" s="23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19" t="s">
        <v>62</v>
      </c>
      <c r="B29" s="18">
        <v>6590</v>
      </c>
      <c r="C29" s="18">
        <v>4211622</v>
      </c>
      <c r="D29" s="19" t="s">
        <v>64</v>
      </c>
      <c r="E29" s="19" t="s">
        <v>44</v>
      </c>
      <c r="F29" s="20">
        <v>8</v>
      </c>
      <c r="G29" s="20" t="s">
        <v>38</v>
      </c>
      <c r="H29" s="55" t="s">
        <v>39</v>
      </c>
      <c r="I29" s="55"/>
      <c r="J29" s="20" t="s">
        <v>40</v>
      </c>
      <c r="K29" s="56"/>
      <c r="L29" s="21">
        <v>0.15</v>
      </c>
      <c r="M29" s="22">
        <f>Example!$F29*Example!$L29</f>
        <v>1.2</v>
      </c>
      <c r="N29" s="23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5" t="s">
        <v>65</v>
      </c>
      <c r="B30" s="24">
        <v>3957</v>
      </c>
      <c r="C30" s="24">
        <v>4211473</v>
      </c>
      <c r="D30" s="25" t="s">
        <v>66</v>
      </c>
      <c r="E30" s="25" t="s">
        <v>44</v>
      </c>
      <c r="F30" s="26">
        <v>4</v>
      </c>
      <c r="G30" s="26" t="s">
        <v>38</v>
      </c>
      <c r="H30" s="57" t="s">
        <v>39</v>
      </c>
      <c r="I30" s="57"/>
      <c r="J30" s="26" t="s">
        <v>40</v>
      </c>
      <c r="K30" s="58"/>
      <c r="L30" s="27">
        <v>0.1</v>
      </c>
      <c r="M30" s="22">
        <f>Example!$F30*Example!$L30</f>
        <v>0.4</v>
      </c>
      <c r="N30" s="23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8"/>
      <c r="B31" s="28"/>
      <c r="C31" s="28"/>
      <c r="D31" s="28" t="s">
        <v>16</v>
      </c>
      <c r="E31" s="28"/>
      <c r="F31" s="29">
        <f>SUBTOTAL(109,Example!$F$11:$F$30)</f>
        <v>46</v>
      </c>
      <c r="G31" s="29"/>
      <c r="H31" s="29"/>
      <c r="I31" s="29"/>
      <c r="J31" s="29"/>
      <c r="K31" s="28"/>
      <c r="L31" s="30"/>
      <c r="M31" s="31">
        <f>SUBTOTAL(109,Example!$M$11:$M$30)</f>
        <v>5.8500000000000014</v>
      </c>
      <c r="N31" s="59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Jonas Boecquaert</cp:lastModifiedBy>
  <cp:lastPrinted>2017-06-19T20:31:13Z</cp:lastPrinted>
  <dcterms:modified xsi:type="dcterms:W3CDTF">2017-06-19T20:32:01Z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e13a89b5-e662-408a-ad8c-e9d8b0ef3105</vt:lpwstr>
  </property>
</Properties>
</file>