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Felix Vandemaele\Documents\school\semester2\project1\"/>
    </mc:Choice>
  </mc:AlternateContent>
  <xr:revisionPtr revIDLastSave="0" documentId="13_ncr:1_{4337EC4E-9A96-451B-B120-6BB2DE526232}" xr6:coauthVersionLast="33" xr6:coauthVersionMax="33" xr10:uidLastSave="{00000000-0000-0000-0000-000000000000}"/>
  <bookViews>
    <workbookView xWindow="0" yWindow="0" windowWidth="20490" windowHeight="7530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1" l="1"/>
  <c r="H30" i="1"/>
  <c r="J30" i="1"/>
  <c r="K30" i="1" s="1"/>
  <c r="J29" i="1"/>
  <c r="K29" i="1" s="1"/>
  <c r="H29" i="1"/>
  <c r="H26" i="1"/>
  <c r="H27" i="1"/>
  <c r="H28" i="1"/>
  <c r="J26" i="1"/>
  <c r="K26" i="1" s="1"/>
  <c r="J27" i="1"/>
  <c r="K27" i="1" s="1"/>
  <c r="J28" i="1"/>
  <c r="K28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15" i="1"/>
  <c r="K15" i="1" s="1"/>
  <c r="H16" i="1" l="1"/>
  <c r="H17" i="1"/>
  <c r="H18" i="1"/>
  <c r="H19" i="1"/>
  <c r="H20" i="1"/>
  <c r="H21" i="1"/>
  <c r="H22" i="1"/>
  <c r="H23" i="1"/>
  <c r="H24" i="1"/>
  <c r="H25" i="1"/>
  <c r="M11" i="3" l="1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J22" i="1"/>
  <c r="K22" i="1" s="1"/>
  <c r="J23" i="1"/>
  <c r="K23" i="1" s="1"/>
  <c r="J24" i="1"/>
  <c r="K24" i="1" s="1"/>
  <c r="J25" i="1"/>
  <c r="K25" i="1" s="1"/>
  <c r="C8" i="1"/>
  <c r="M31" i="3" l="1"/>
  <c r="E8" i="3" s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<sst xmlns="http://schemas.openxmlformats.org/spreadsheetml/2006/main" count="242" uniqueCount="131">
  <si>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</si>
  <si>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</si>
  <si>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</si>
  <si>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</si>
  <si>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</si>
  <si>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</si>
  <si>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</si>
  <si>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</si>
  <si>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</si>
  <si>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</si>
  <si>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</si>
  <si>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</si>
  <si>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</si>
  <si>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</si>
  <si>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</si>
  <si>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</si>
  <si>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</si>
  <si>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</si>
  <si>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</si>
  <si>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</si>
  <si>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</si>
  <si>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</si>
  <si>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</si>
  <si>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</si>
  <si>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</si>
  <si>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</si>
  <si>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</si>
  <si>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</si>
  <si>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</si>
  <si>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</si>
  <si>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</si>
  <si>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</si>
  <si>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</si>
  <si>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</si>
  <si>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</si>
  <si>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</si>
  <si>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</si>
  <si>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</si>
  <si>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</si>
  <si>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</si>
  <si>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</si>
  <si>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</si>
  <si>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</si>
  <si>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</si>
  <si>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</si>
  <si>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</si>
  <si>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</si>
  <si>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</si>
  <si>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</si>
  <si>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</si>
  <si>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</si>
  <si>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</si>
  <si>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</si>
  <si>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</si>
  <si>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</si>
  <si>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</si>
  <si>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</si>
  <si>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</si>
  <si>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</si>
  <si>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</si>
  <si>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</si>
  <si>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</si>
  <si>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</si>
  <si>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</si>
  <si>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</si>
  <si>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</si>
  <si>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</si>
  <si>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</si>
  <si>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</si>
  <si>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</si>
  <si>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</si>
  <si>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Powerbank</t>
  </si>
  <si>
    <t>Backpack</t>
  </si>
  <si>
    <t>/</t>
  </si>
  <si>
    <t>2NMCT1</t>
  </si>
  <si>
    <t>Vandemaele</t>
  </si>
  <si>
    <t>Felix</t>
  </si>
  <si>
    <t>PN532 NFC/RFID controller breakout board - v1.6</t>
  </si>
  <si>
    <t>PN532 NFC/RFID</t>
  </si>
  <si>
    <t>https://www.adafruit.com/product/364</t>
  </si>
  <si>
    <t>https://www.sossolutions.nl/364-pn532-nfcrfid-controller-breakout-board</t>
  </si>
  <si>
    <t>x12 neopixel</t>
  </si>
  <si>
    <t>NeoPixel Ring - 12 x 5050 RGBW LEDs w/ Integrated Drivers</t>
  </si>
  <si>
    <t>1</t>
  </si>
  <si>
    <t>https://www.sossolutions.nl/2853-neopixel-ring-12-x-5050-rgbw-leds-w-integrated-drivers</t>
  </si>
  <si>
    <t>https://www.adafruit.com/product/1643</t>
  </si>
  <si>
    <t>GPS Breakout</t>
  </si>
  <si>
    <t>Adafruit Ultimate GPS Breakout - 66 channel w/10 Hz updates - Version 3</t>
  </si>
  <si>
    <t>https://www.sossolutions.nl/746-adafruit-ultimate-gps-breakout-66-channel-w10-hz-updates</t>
  </si>
  <si>
    <t>https://www.adafruit.com/product/746</t>
  </si>
  <si>
    <t>GPS Antenna - External Active Antenna - 3-5V 28dB 5 Meter SMA</t>
  </si>
  <si>
    <t>GPS Antenna</t>
  </si>
  <si>
    <t>https://www.sossolutions.nl/960-gps-antenna-external-active-antenna-3-5v-28db-5-meter-sma</t>
  </si>
  <si>
    <t>https://www.adafruit.com/product/960</t>
  </si>
  <si>
    <t>SMA naar uFL/u.FL/IPX/IPEX RF Adapter Kabel (voor GPS ontvangers)</t>
  </si>
  <si>
    <t>https://www.sossolutions.nl/sma-naar-ufl-u-fl-ipx-ipex-rf-adapter-kabel-voor-gps-ontvangers</t>
  </si>
  <si>
    <t>https://www.adafruit.com/product/851</t>
  </si>
  <si>
    <t>Adapter Kabel voor GPS </t>
  </si>
  <si>
    <t>USB to TTL Serial Cable</t>
  </si>
  <si>
    <t>USB to TTL Serial Cable - Debug / Console Cable for Raspberry Pi</t>
  </si>
  <si>
    <t>https://www.sossolutions.nl/954-usb-to-ttl-serial-cable-debug-console-cable-for-raspberry-pi</t>
  </si>
  <si>
    <t>https://www.adafruit.com/product/954</t>
  </si>
  <si>
    <t>https://www.decathlon.be/nl/p/rugzak-alpinism-22/_/R-p-150236?mc=8360596&amp;c=ZWART</t>
  </si>
  <si>
    <t>RUGZAK ALPINISM 22</t>
  </si>
  <si>
    <t>https://www.bol.com/nl/p/powercore-20000-with-quick-charge-3-0/9200000075456952/</t>
  </si>
  <si>
    <t>Anker PowerCore 20000 with Quick Charge 3.0</t>
  </si>
  <si>
    <t>Raspberry Pi</t>
  </si>
  <si>
    <t>Raspberry Pi Model B+ 512MB RAM</t>
  </si>
  <si>
    <t>https://www.sossolutions.nl/1914-raspberry-pi-model-b-512mb-ram</t>
  </si>
  <si>
    <t>Arduino</t>
  </si>
  <si>
    <t>https://store.arduino.cc/arduino-uno-smd-rev3</t>
  </si>
  <si>
    <t>ARDUINO UNO REV3 SMD</t>
  </si>
  <si>
    <t>https://www.sossolutions.nl/359-13-56mhz-rfidnfc-card</t>
  </si>
  <si>
    <t>RFID cards</t>
  </si>
  <si>
    <t>Mifare RFID cards</t>
  </si>
  <si>
    <t>1M x 0.5M PVC plate</t>
  </si>
  <si>
    <t>1M x 0.5M gray PVC plate</t>
  </si>
  <si>
    <t>https://kunststofplatenshop.be/product/pvc-geschuimd-grijs-3-mm/</t>
  </si>
  <si>
    <t>Glue</t>
  </si>
  <si>
    <t>http://www.pattex.hu/hu1/products/crafting-hobby/hotmelt-sticks.html</t>
  </si>
  <si>
    <t>Pattex hotmelt gluesticks</t>
  </si>
  <si>
    <t>hinges</t>
  </si>
  <si>
    <t>2x square hinges 25mm x 25mm</t>
  </si>
  <si>
    <t>https://www.amazon.co.uk/Solid-Brass-Butt-Hinge-25mm/dp/B00M4BOUEU</t>
  </si>
  <si>
    <t>Magnet lock</t>
  </si>
  <si>
    <t>Magnet lock 4kg</t>
  </si>
  <si>
    <t>https://www.locksonline.com/Magnetic-Catch-Screw-Fixing-4kg-Pull-1078.html</t>
  </si>
  <si>
    <t>Jumper cables</t>
  </si>
  <si>
    <t>Femal to femal jumper cables</t>
  </si>
  <si>
    <t>https://www.hobbyelectronica.nl/product/dupont-femalefemale-breadboard-jumper-kabels-20cm/?gclid=CjwKCAjwsJ3ZBRBJEiwAtuvtlA-27bYTUFZjB_bn9jgc4d0xOEQbVF0O-lSGU_U3jwg-jJOviA1_XxoCHnAQAvD_BwE</t>
  </si>
  <si>
    <t>Back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</si>
</sst>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9" x14ac:knownFonts="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sz val="18"/>
      <name val="Ubuntu"/>
      <family val="2"/>
    </font>
    <font>
      <b/>
      <sz val="11"/>
      <color rgb="FFFFFFFF"/>
      <name val="Ubuntu"/>
      <family val="2"/>
    </font>
    <font>
      <sz val="11"/>
      <color rgb="FF000000"/>
      <name val="Ubuntu"/>
      <family val="2"/>
    </font>
    <font>
      <b/>
      <sz val="22"/>
      <color rgb="FF2B4575"/>
      <name val="Ubuntu"/>
      <family val="2"/>
    </font>
    <font>
      <b/>
      <sz val="18"/>
      <color rgb="FF273359"/>
      <name val="Ubuntu"/>
      <family val="2"/>
    </font>
    <font>
      <sz val="10"/>
      <color rgb="FFFFFFFF"/>
      <name val="Ubuntu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color rgb="FF1111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3DDEE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165" fontId="8" fillId="4" borderId="0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7" fillId="0" borderId="0" xfId="1" applyAlignment="1">
      <alignment horizontal="center" vertical="center" wrapText="1"/>
    </xf>
    <xf numFmtId="168" fontId="8" fillId="3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168" fontId="8" fillId="5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0" fontId="17" fillId="5" borderId="0" xfId="1" applyFill="1" applyAlignment="1">
      <alignment horizontal="center" vertical="center" wrapText="1"/>
    </xf>
    <xf numFmtId="0" fontId="17" fillId="3" borderId="0" xfId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8" fontId="8" fillId="5" borderId="0" xfId="0" applyNumberFormat="1" applyFont="1" applyFill="1" applyAlignment="1">
      <alignment horizontal="center" vertical="center" wrapText="1"/>
    </xf>
    <xf numFmtId="165" fontId="8" fillId="4" borderId="0" xfId="0" applyNumberFormat="1" applyFont="1" applyFill="1" applyBorder="1" applyAlignment="1">
      <alignment horizontal="center" vertical="center" wrapText="1"/>
    </xf>
    <xf numFmtId="168" fontId="8" fillId="3" borderId="0" xfId="0" applyNumberFormat="1" applyFont="1" applyFill="1" applyAlignment="1">
      <alignment horizontal="center" vertical="center" wrapText="1"/>
    </xf>
    <xf numFmtId="165" fontId="9" fillId="4" borderId="0" xfId="0" applyNumberFormat="1" applyFont="1" applyFill="1" applyBorder="1" applyAlignment="1">
      <alignment horizontal="center" wrapText="1"/>
    </xf>
    <xf numFmtId="165" fontId="2" fillId="4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17" fillId="6" borderId="0" xfId="1" applyFill="1" applyAlignment="1">
      <alignment horizontal="center" vertical="center" wrapText="1"/>
    </xf>
    <xf numFmtId="168" fontId="8" fillId="6" borderId="0" xfId="0" applyNumberFormat="1" applyFont="1" applyFill="1" applyAlignment="1">
      <alignment horizontal="center" vertical="center" wrapText="1"/>
    </xf>
    <xf numFmtId="0" fontId="9" fillId="7" borderId="0" xfId="0" applyFont="1" applyFill="1"/>
    <xf numFmtId="0" fontId="9" fillId="7" borderId="0" xfId="0" applyFont="1" applyFill="1" applyAlignment="1">
      <alignment wrapText="1"/>
    </xf>
    <xf numFmtId="0" fontId="9" fillId="7" borderId="0" xfId="0" applyFont="1" applyFill="1" applyAlignment="1">
      <alignment horizontal="center" wrapText="1"/>
    </xf>
    <xf numFmtId="168" fontId="9" fillId="7" borderId="0" xfId="0" applyNumberFormat="1" applyFont="1" applyFill="1" applyAlignment="1">
      <alignment wrapText="1"/>
    </xf>
    <xf numFmtId="0" fontId="17" fillId="8" borderId="0" xfId="1" applyFill="1" applyAlignment="1">
      <alignment wrapText="1"/>
    </xf>
    <xf numFmtId="0" fontId="17" fillId="8" borderId="0" xfId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F0E6B7A7-2CB8-4294-87AD-10898DCC010C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47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268B7BA-6A5B-416A-A21A-0254FD3D3B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0E10BA9-315D-47F1-8F43-1FC9D87635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336E4D2D-65E9-4D70-AEF7-0FEF8DCE97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B8076521-A7DD-4FF4-A709-D1CE49F864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ore.arduino.cc/arduino-uno-smd-rev3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sossolutions.nl/1914-raspberry-pi-model-b-512mb-ram" TargetMode="External"/><Relationship Id="rId1" Type="http://schemas.openxmlformats.org/officeDocument/2006/relationships/hyperlink" Target="https://www.bol.com/nl/p/powercore-20000-with-quick-charge-3-0/9200000075456952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https://www.sossolutions.nl/359-13-56mhz-rfidnfc-car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showGridLines="0" tabSelected="1" topLeftCell="A21" workbookViewId="0">
      <selection activeCell="E37" sqref="E37"/>
    </sheetView>
  </sheetViews>
  <sheetFormatPr defaultColWidth="15.125" defaultRowHeight="15" customHeight="1" x14ac:dyDescent="0.2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9" width="8.625" customWidth="1"/>
    <col min="10" max="10" width="9.1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1"/>
      <c r="B2" s="3" t="s">
        <v>0</v>
      </c>
      <c r="C2" s="2" t="s">
        <v>74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">
      <c r="A3" s="1"/>
      <c r="B3" s="3" t="s">
        <v>1</v>
      </c>
      <c r="C3" s="2" t="s">
        <v>75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">
      <c r="A4" s="1"/>
      <c r="B4" s="3" t="s">
        <v>2</v>
      </c>
      <c r="C4" s="2" t="s">
        <v>76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">
      <c r="A5" s="2"/>
      <c r="B5" s="3" t="s">
        <v>3</v>
      </c>
      <c r="C5" s="4" t="s">
        <v>130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">
      <c r="A8" s="2"/>
      <c r="B8" s="3" t="s">
        <v>6</v>
      </c>
      <c r="C8" s="10">
        <f>BillOfMaterials!$E$31</f>
        <v>16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">
      <c r="A9" s="2"/>
      <c r="B9" s="3" t="s">
        <v>7</v>
      </c>
      <c r="C9" s="61">
        <f>BillOfMaterials!$J$31</f>
        <v>302.84999999999997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7" t="s">
        <v>9</v>
      </c>
      <c r="B14" s="17" t="s">
        <v>10</v>
      </c>
      <c r="C14" s="17" t="s">
        <v>11</v>
      </c>
      <c r="D14" s="17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62">
        <v>1</v>
      </c>
      <c r="B15" s="65" t="s">
        <v>78</v>
      </c>
      <c r="C15" s="65" t="s">
        <v>77</v>
      </c>
      <c r="D15" s="65"/>
      <c r="E15" s="62">
        <v>1</v>
      </c>
      <c r="F15" s="90" t="s">
        <v>80</v>
      </c>
      <c r="G15" s="72" t="s">
        <v>79</v>
      </c>
      <c r="H15" s="62">
        <v>1</v>
      </c>
      <c r="I15" s="67">
        <v>47.95</v>
      </c>
      <c r="J15" s="63">
        <f>BillOfMaterials!$E15*BillOfMaterials!$I15</f>
        <v>47.95</v>
      </c>
      <c r="K15" s="63">
        <f>J15</f>
        <v>47.95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64">
        <v>2</v>
      </c>
      <c r="B16" s="68" t="s">
        <v>81</v>
      </c>
      <c r="C16" s="68" t="s">
        <v>82</v>
      </c>
      <c r="D16" s="68"/>
      <c r="E16" s="70" t="s">
        <v>83</v>
      </c>
      <c r="F16" s="66" t="s">
        <v>84</v>
      </c>
      <c r="G16" s="71" t="s">
        <v>85</v>
      </c>
      <c r="H16" s="64" t="str">
        <f t="shared" ref="H16:H30" si="0">E16</f>
        <v>1</v>
      </c>
      <c r="I16" s="69">
        <v>12.5</v>
      </c>
      <c r="J16" s="63">
        <f>BillOfMaterials!$E16*BillOfMaterials!$I16</f>
        <v>12.5</v>
      </c>
      <c r="K16" s="63">
        <f t="shared" ref="K16:K30" si="1">J16</f>
        <v>12.5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62">
        <v>3</v>
      </c>
      <c r="B17" s="65" t="s">
        <v>86</v>
      </c>
      <c r="C17" s="65" t="s">
        <v>87</v>
      </c>
      <c r="D17" s="65"/>
      <c r="E17" s="62">
        <v>1</v>
      </c>
      <c r="F17" s="89" t="s">
        <v>88</v>
      </c>
      <c r="G17" s="72" t="s">
        <v>89</v>
      </c>
      <c r="H17" s="62">
        <f t="shared" si="0"/>
        <v>1</v>
      </c>
      <c r="I17" s="67">
        <v>47.95</v>
      </c>
      <c r="J17" s="63">
        <f>BillOfMaterials!$E17*BillOfMaterials!$I17</f>
        <v>47.95</v>
      </c>
      <c r="K17" s="63">
        <f t="shared" si="1"/>
        <v>47.95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64">
        <v>4</v>
      </c>
      <c r="B18" s="68" t="s">
        <v>91</v>
      </c>
      <c r="C18" s="73" t="s">
        <v>90</v>
      </c>
      <c r="D18" s="68"/>
      <c r="E18" s="64">
        <v>1</v>
      </c>
      <c r="F18" s="71" t="s">
        <v>92</v>
      </c>
      <c r="G18" s="71" t="s">
        <v>93</v>
      </c>
      <c r="H18" s="64">
        <f t="shared" si="0"/>
        <v>1</v>
      </c>
      <c r="I18" s="69">
        <v>17.95</v>
      </c>
      <c r="J18" s="63">
        <f>BillOfMaterials!$E18*BillOfMaterials!$I18</f>
        <v>17.95</v>
      </c>
      <c r="K18" s="63">
        <f t="shared" si="1"/>
        <v>17.95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62">
        <v>5</v>
      </c>
      <c r="B19" s="65" t="s">
        <v>97</v>
      </c>
      <c r="C19" s="65" t="s">
        <v>94</v>
      </c>
      <c r="D19" s="65"/>
      <c r="E19" s="62">
        <v>1</v>
      </c>
      <c r="F19" s="72" t="s">
        <v>95</v>
      </c>
      <c r="G19" s="72" t="s">
        <v>96</v>
      </c>
      <c r="H19" s="62">
        <f t="shared" si="0"/>
        <v>1</v>
      </c>
      <c r="I19" s="67">
        <v>4.95</v>
      </c>
      <c r="J19" s="63">
        <f>BillOfMaterials!$E19*BillOfMaterials!$I19</f>
        <v>4.95</v>
      </c>
      <c r="K19" s="63">
        <f t="shared" si="1"/>
        <v>4.95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64">
        <v>6</v>
      </c>
      <c r="B20" s="68" t="s">
        <v>98</v>
      </c>
      <c r="C20" s="68" t="s">
        <v>99</v>
      </c>
      <c r="D20" s="68"/>
      <c r="E20" s="64">
        <v>1</v>
      </c>
      <c r="F20" s="71" t="s">
        <v>100</v>
      </c>
      <c r="G20" s="71" t="s">
        <v>101</v>
      </c>
      <c r="H20" s="64">
        <f t="shared" si="0"/>
        <v>1</v>
      </c>
      <c r="I20" s="69">
        <v>12.95</v>
      </c>
      <c r="J20" s="63">
        <f>BillOfMaterials!$E20*BillOfMaterials!$I20</f>
        <v>12.95</v>
      </c>
      <c r="K20" s="63">
        <f t="shared" si="1"/>
        <v>12.95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62">
        <v>7</v>
      </c>
      <c r="B21" s="65" t="s">
        <v>72</v>
      </c>
      <c r="C21" s="65" t="s">
        <v>103</v>
      </c>
      <c r="D21" s="65"/>
      <c r="E21" s="62">
        <v>1</v>
      </c>
      <c r="F21" s="72" t="s">
        <v>102</v>
      </c>
      <c r="G21" s="72" t="s">
        <v>73</v>
      </c>
      <c r="H21" s="62">
        <f t="shared" si="0"/>
        <v>1</v>
      </c>
      <c r="I21" s="67">
        <v>20</v>
      </c>
      <c r="J21" s="63">
        <f>BillOfMaterials!$E21*BillOfMaterials!$I21</f>
        <v>20</v>
      </c>
      <c r="K21" s="63">
        <f t="shared" si="1"/>
        <v>20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64">
        <v>8</v>
      </c>
      <c r="B22" s="68" t="s">
        <v>71</v>
      </c>
      <c r="C22" s="68" t="s">
        <v>105</v>
      </c>
      <c r="D22" s="68"/>
      <c r="E22" s="68">
        <v>1</v>
      </c>
      <c r="F22" s="71" t="s">
        <v>104</v>
      </c>
      <c r="G22" s="68" t="s">
        <v>73</v>
      </c>
      <c r="H22" s="68">
        <f t="shared" si="0"/>
        <v>1</v>
      </c>
      <c r="I22" s="74">
        <v>59.95</v>
      </c>
      <c r="J22" s="75">
        <f>BillOfMaterials!$E22*BillOfMaterials!$I22</f>
        <v>59.95</v>
      </c>
      <c r="K22" s="75">
        <f t="shared" si="1"/>
        <v>59.95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62">
        <v>9</v>
      </c>
      <c r="B23" s="65" t="s">
        <v>106</v>
      </c>
      <c r="C23" s="65" t="s">
        <v>107</v>
      </c>
      <c r="D23" s="65"/>
      <c r="E23" s="65">
        <v>1</v>
      </c>
      <c r="F23" s="72" t="s">
        <v>108</v>
      </c>
      <c r="G23" s="65" t="s">
        <v>73</v>
      </c>
      <c r="H23" s="65">
        <f t="shared" si="0"/>
        <v>1</v>
      </c>
      <c r="I23" s="76">
        <v>32.950000000000003</v>
      </c>
      <c r="J23" s="75">
        <f>BillOfMaterials!$E23*BillOfMaterials!$I23</f>
        <v>32.950000000000003</v>
      </c>
      <c r="K23" s="75">
        <f t="shared" si="1"/>
        <v>32.950000000000003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64">
        <v>10</v>
      </c>
      <c r="B24" s="68" t="s">
        <v>109</v>
      </c>
      <c r="C24" s="68" t="s">
        <v>111</v>
      </c>
      <c r="D24" s="68"/>
      <c r="E24" s="68">
        <v>1</v>
      </c>
      <c r="F24" s="71" t="s">
        <v>110</v>
      </c>
      <c r="G24" s="68" t="s">
        <v>73</v>
      </c>
      <c r="H24" s="68">
        <f t="shared" si="0"/>
        <v>1</v>
      </c>
      <c r="I24" s="74">
        <v>19</v>
      </c>
      <c r="J24" s="75">
        <f>BillOfMaterials!$E24*BillOfMaterials!$I24</f>
        <v>19</v>
      </c>
      <c r="K24" s="75">
        <f t="shared" si="1"/>
        <v>19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62">
        <v>11</v>
      </c>
      <c r="B25" s="65" t="s">
        <v>113</v>
      </c>
      <c r="C25" s="65" t="s">
        <v>114</v>
      </c>
      <c r="D25" s="65"/>
      <c r="E25" s="65">
        <v>1</v>
      </c>
      <c r="F25" s="72" t="s">
        <v>112</v>
      </c>
      <c r="G25" s="65" t="s">
        <v>73</v>
      </c>
      <c r="H25" s="65">
        <f t="shared" si="0"/>
        <v>1</v>
      </c>
      <c r="I25" s="76">
        <v>4.95</v>
      </c>
      <c r="J25" s="75">
        <f>BillOfMaterials!$E25*BillOfMaterials!$I25</f>
        <v>4.95</v>
      </c>
      <c r="K25" s="75">
        <f t="shared" si="1"/>
        <v>4.95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81">
        <v>12</v>
      </c>
      <c r="B26" s="82" t="s">
        <v>115</v>
      </c>
      <c r="C26" s="82" t="s">
        <v>116</v>
      </c>
      <c r="D26" s="82"/>
      <c r="E26" s="82">
        <v>1</v>
      </c>
      <c r="F26" s="83" t="s">
        <v>117</v>
      </c>
      <c r="G26" s="82" t="s">
        <v>73</v>
      </c>
      <c r="H26" s="82">
        <f t="shared" si="0"/>
        <v>1</v>
      </c>
      <c r="I26" s="84">
        <v>8.0500000000000007</v>
      </c>
      <c r="J26" s="75">
        <f>BillOfMaterials!$E26*BillOfMaterials!$I26</f>
        <v>8.0500000000000007</v>
      </c>
      <c r="K26" s="75">
        <f t="shared" si="1"/>
        <v>8.0500000000000007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62">
        <v>13</v>
      </c>
      <c r="B27" s="65" t="s">
        <v>118</v>
      </c>
      <c r="C27" s="65" t="s">
        <v>120</v>
      </c>
      <c r="D27" s="65"/>
      <c r="E27" s="65">
        <v>1</v>
      </c>
      <c r="F27" s="72" t="s">
        <v>119</v>
      </c>
      <c r="G27" s="65" t="s">
        <v>73</v>
      </c>
      <c r="H27" s="65">
        <f t="shared" si="0"/>
        <v>1</v>
      </c>
      <c r="I27" s="76">
        <v>6.25</v>
      </c>
      <c r="J27" s="75">
        <f>BillOfMaterials!$E27*BillOfMaterials!$I27</f>
        <v>6.25</v>
      </c>
      <c r="K27" s="75">
        <f t="shared" si="1"/>
        <v>6.25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81">
        <v>14</v>
      </c>
      <c r="B28" s="82" t="s">
        <v>121</v>
      </c>
      <c r="C28" s="82" t="s">
        <v>122</v>
      </c>
      <c r="D28" s="82"/>
      <c r="E28" s="82">
        <v>1</v>
      </c>
      <c r="F28" s="83" t="s">
        <v>123</v>
      </c>
      <c r="G28" s="82" t="s">
        <v>73</v>
      </c>
      <c r="H28" s="82">
        <f t="shared" si="0"/>
        <v>1</v>
      </c>
      <c r="I28" s="84">
        <v>3.7</v>
      </c>
      <c r="J28" s="75">
        <f>BillOfMaterials!$E28*BillOfMaterials!$I28</f>
        <v>3.7</v>
      </c>
      <c r="K28" s="75">
        <f t="shared" si="1"/>
        <v>3.7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62">
        <v>15</v>
      </c>
      <c r="B29" s="65" t="s">
        <v>124</v>
      </c>
      <c r="C29" s="65" t="s">
        <v>125</v>
      </c>
      <c r="D29" s="65"/>
      <c r="E29" s="65">
        <v>1</v>
      </c>
      <c r="F29" s="72" t="s">
        <v>126</v>
      </c>
      <c r="G29" s="65" t="s">
        <v>73</v>
      </c>
      <c r="H29" s="65">
        <f t="shared" si="0"/>
        <v>1</v>
      </c>
      <c r="I29" s="76">
        <v>1.8</v>
      </c>
      <c r="J29" s="75">
        <f>BillOfMaterials!$E29*BillOfMaterials!$I29</f>
        <v>1.8</v>
      </c>
      <c r="K29" s="75">
        <f t="shared" si="1"/>
        <v>1.8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81">
        <v>16</v>
      </c>
      <c r="B30" s="82" t="s">
        <v>127</v>
      </c>
      <c r="C30" s="82" t="s">
        <v>128</v>
      </c>
      <c r="D30" s="82"/>
      <c r="E30" s="82">
        <v>1</v>
      </c>
      <c r="F30" s="83" t="s">
        <v>129</v>
      </c>
      <c r="G30" s="82" t="s">
        <v>73</v>
      </c>
      <c r="H30" s="82">
        <f t="shared" si="0"/>
        <v>1</v>
      </c>
      <c r="I30" s="84">
        <v>1.95</v>
      </c>
      <c r="J30" s="75">
        <f>BillOfMaterials!$E30*BillOfMaterials!$I30</f>
        <v>1.95</v>
      </c>
      <c r="K30" s="75">
        <f t="shared" si="1"/>
        <v>1.95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85"/>
      <c r="B31" s="86" t="s">
        <v>20</v>
      </c>
      <c r="C31" s="86"/>
      <c r="D31" s="86"/>
      <c r="E31" s="87">
        <v>16</v>
      </c>
      <c r="F31" s="87"/>
      <c r="G31" s="87"/>
      <c r="H31" s="87"/>
      <c r="I31" s="88"/>
      <c r="J31" s="77">
        <f>SUBTOTAL(109,BillOfMaterials!$J$15:$J$30)</f>
        <v>302.84999999999997</v>
      </c>
      <c r="K31" s="7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1"/>
      <c r="B32" s="79"/>
      <c r="C32" s="79"/>
      <c r="D32" s="79"/>
      <c r="E32" s="79"/>
      <c r="F32" s="79"/>
      <c r="G32" s="79"/>
      <c r="H32" s="80"/>
      <c r="I32" s="80"/>
      <c r="J32" s="79"/>
      <c r="K32" s="7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1"/>
      <c r="B33" s="79"/>
      <c r="C33" s="79"/>
      <c r="D33" s="79"/>
      <c r="E33" s="79"/>
      <c r="F33" s="79"/>
      <c r="G33" s="79"/>
      <c r="H33" s="80"/>
      <c r="I33" s="80"/>
      <c r="J33" s="79"/>
      <c r="K33" s="7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79"/>
      <c r="C34" s="79"/>
      <c r="D34" s="79"/>
      <c r="E34" s="79"/>
      <c r="F34" s="79"/>
      <c r="G34" s="79"/>
      <c r="H34" s="80"/>
      <c r="I34" s="80"/>
      <c r="J34" s="79"/>
      <c r="K34" s="7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79"/>
      <c r="C35" s="79"/>
      <c r="D35" s="79"/>
      <c r="E35" s="80"/>
      <c r="F35" s="80"/>
      <c r="G35" s="80"/>
      <c r="H35" s="80"/>
      <c r="I35" s="80"/>
      <c r="J35" s="79"/>
      <c r="K35" s="79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79"/>
      <c r="C36" s="79"/>
      <c r="D36" s="79"/>
      <c r="E36" s="80"/>
      <c r="F36" s="80"/>
      <c r="G36" s="80"/>
      <c r="H36" s="80"/>
      <c r="I36" s="80"/>
      <c r="J36" s="79"/>
      <c r="K36" s="79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79"/>
      <c r="C37" s="79"/>
      <c r="D37" s="79"/>
      <c r="E37" s="80"/>
      <c r="F37" s="80"/>
      <c r="G37" s="80"/>
      <c r="H37" s="80"/>
      <c r="I37" s="80"/>
      <c r="J37" s="79"/>
      <c r="K37" s="79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79"/>
      <c r="C38" s="79"/>
      <c r="D38" s="79"/>
      <c r="E38" s="80"/>
      <c r="F38" s="80"/>
      <c r="G38" s="80"/>
      <c r="H38" s="80"/>
      <c r="I38" s="80"/>
      <c r="J38" s="79"/>
      <c r="K38" s="79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79"/>
      <c r="C39" s="79"/>
      <c r="D39" s="79"/>
      <c r="E39" s="80"/>
      <c r="F39" s="80"/>
      <c r="G39" s="80"/>
      <c r="H39" s="80"/>
      <c r="I39" s="80"/>
      <c r="J39" s="79"/>
      <c r="K39" s="79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79"/>
      <c r="C40" s="79"/>
      <c r="D40" s="79"/>
      <c r="E40" s="80"/>
      <c r="F40" s="80"/>
      <c r="G40" s="80"/>
      <c r="H40" s="80"/>
      <c r="I40" s="80"/>
      <c r="J40" s="79"/>
      <c r="K40" s="79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79"/>
      <c r="C41" s="79"/>
      <c r="D41" s="79"/>
      <c r="E41" s="80"/>
      <c r="F41" s="80"/>
      <c r="G41" s="80"/>
      <c r="H41" s="80"/>
      <c r="I41" s="80"/>
      <c r="J41" s="79"/>
      <c r="K41" s="79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79"/>
      <c r="C42" s="79"/>
      <c r="D42" s="79"/>
      <c r="E42" s="80"/>
      <c r="F42" s="80"/>
      <c r="G42" s="80"/>
      <c r="H42" s="80"/>
      <c r="I42" s="80"/>
      <c r="J42" s="79"/>
      <c r="K42" s="79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79"/>
      <c r="C43" s="79"/>
      <c r="D43" s="79"/>
      <c r="E43" s="80"/>
      <c r="F43" s="80"/>
      <c r="G43" s="80"/>
      <c r="H43" s="80"/>
      <c r="I43" s="80"/>
      <c r="J43" s="79"/>
      <c r="K43" s="79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79"/>
      <c r="C44" s="79"/>
      <c r="D44" s="79"/>
      <c r="E44" s="80"/>
      <c r="F44" s="80"/>
      <c r="G44" s="80"/>
      <c r="H44" s="80"/>
      <c r="I44" s="80"/>
      <c r="J44" s="79"/>
      <c r="K44" s="79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79"/>
      <c r="C45" s="79"/>
      <c r="D45" s="79"/>
      <c r="E45" s="80"/>
      <c r="F45" s="80"/>
      <c r="G45" s="80"/>
      <c r="H45" s="80"/>
      <c r="I45" s="80"/>
      <c r="J45" s="79"/>
      <c r="K45" s="79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79"/>
      <c r="C46" s="79"/>
      <c r="D46" s="79"/>
      <c r="E46" s="80"/>
      <c r="F46" s="80"/>
      <c r="G46" s="80"/>
      <c r="H46" s="80"/>
      <c r="I46" s="80"/>
      <c r="J46" s="79"/>
      <c r="K46" s="79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79"/>
      <c r="C47" s="79"/>
      <c r="D47" s="79"/>
      <c r="E47" s="80"/>
      <c r="F47" s="80"/>
      <c r="G47" s="80"/>
      <c r="H47" s="80"/>
      <c r="I47" s="80"/>
      <c r="J47" s="79"/>
      <c r="K47" s="79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1"/>
      <c r="F994" s="1"/>
      <c r="G994" s="1"/>
      <c r="H994" s="1"/>
      <c r="I994" s="1"/>
      <c r="J994" s="2"/>
      <c r="K994" s="2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1"/>
      <c r="F995" s="1"/>
      <c r="G995" s="1"/>
      <c r="H995" s="1"/>
      <c r="I995" s="1"/>
      <c r="J995" s="2"/>
      <c r="K995" s="2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hyperlinks>
    <hyperlink ref="F22" r:id="rId1" xr:uid="{5CAF7F9D-F1C3-4754-999E-509A6ED223AD}"/>
    <hyperlink ref="F23" r:id="rId2" xr:uid="{1C7CF4C7-9426-48D5-B465-DFB7AF294794}"/>
    <hyperlink ref="F24" r:id="rId3" xr:uid="{719698F6-394C-4AED-8128-06ED35409B3B}"/>
    <hyperlink ref="F25" r:id="rId4" xr:uid="{2B6095E7-0FDB-4B95-9E4B-29A173346405}"/>
  </hyperlinks>
  <pageMargins left="0.7" right="0.7" top="0.75" bottom="0.75" header="0.3" footer="0.3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C8" sqref="C8"/>
    </sheetView>
  </sheetViews>
  <sheetFormatPr defaultColWidth="15.125" defaultRowHeight="15" customHeight="1" x14ac:dyDescent="0.2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 x14ac:dyDescent="0.3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opLeftCell="A10" workbookViewId="0">
      <selection activeCell="I14" sqref="I14"/>
    </sheetView>
  </sheetViews>
  <sheetFormatPr defaultColWidth="15.125" defaultRowHeight="15" customHeight="1" x14ac:dyDescent="0.2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 x14ac:dyDescent="0.25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5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5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5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25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25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25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25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25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Vandemaele</dc:creator>
  <cp:lastModifiedBy>Felix Vandemaele</cp:lastModifiedBy>
  <dcterms:created xsi:type="dcterms:W3CDTF">2018-03-13T21:09:52Z</dcterms:created>
  <dcterms:modified xsi:type="dcterms:W3CDTF">2018-06-19T00:51:11Z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bc47d52b-da09-4acb-a19a-be0bf83d5e8e</vt:lpwstr>
  </property>
</Properties>
</file>